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hoken-m\03総務部\33企画課\保険企画係\06_広報\04_HP\★HP掲載データ（メタデータ削除）\●お申込み・保険金のお支払いなどのお手続き\○保険料試算ソフト\"/>
    </mc:Choice>
  </mc:AlternateContent>
  <bookViews>
    <workbookView xWindow="0" yWindow="0" windowWidth="27720" windowHeight="12810" tabRatio="906"/>
  </bookViews>
  <sheets>
    <sheet name="保険料試算" sheetId="11" r:id="rId1"/>
    <sheet name="簡易保険料算出シート" sheetId="5" state="hidden" r:id="rId2"/>
    <sheet name="別表第１　保険金額の標準" sheetId="6" state="hidden" r:id="rId3"/>
    <sheet name="別表第２　保険料率" sheetId="7" state="hidden" r:id="rId4"/>
    <sheet name="別表第４の別表５　齢級別限界生立木本数" sheetId="10" state="hidden" r:id="rId5"/>
    <sheet name="樹種コード" sheetId="8" state="hidden" r:id="rId6"/>
    <sheet name="都道府県コード" sheetId="9" state="hidden" r:id="rId7"/>
  </sheets>
  <definedNames>
    <definedName name="_xlnm._FilterDatabase" localSheetId="1" hidden="1">簡易保険料算出シート!$C$3:$CA$4</definedName>
    <definedName name="_xlnm.Print_Area" localSheetId="0">保険料試算!$A$1:$P$26</definedName>
  </definedNames>
  <calcPr calcId="162913"/>
</workbook>
</file>

<file path=xl/calcChain.xml><?xml version="1.0" encoding="utf-8"?>
<calcChain xmlns="http://schemas.openxmlformats.org/spreadsheetml/2006/main">
  <c r="M4" i="5" l="1"/>
  <c r="E27" i="11"/>
  <c r="L4" i="5" s="1"/>
  <c r="K4" i="5"/>
  <c r="H4" i="5"/>
  <c r="E4" i="5"/>
  <c r="D4" i="5"/>
  <c r="C4" i="5"/>
  <c r="N4" i="5" l="1"/>
  <c r="O4" i="5"/>
  <c r="P4" i="5"/>
  <c r="Q4" i="5"/>
  <c r="R4" i="5" l="1"/>
  <c r="CV4" i="5" l="1"/>
  <c r="CZ4" i="5"/>
  <c r="DC4" i="5"/>
  <c r="DL4" i="5"/>
  <c r="DP4" i="5"/>
  <c r="DS4" i="5"/>
  <c r="EB4" i="5"/>
  <c r="EF4" i="5"/>
  <c r="EI4" i="5"/>
  <c r="ER4" i="5"/>
  <c r="EV4" i="5"/>
  <c r="EY4" i="5"/>
  <c r="FH4" i="5"/>
  <c r="FL4" i="5"/>
  <c r="FO4" i="5"/>
  <c r="FX4" i="5"/>
  <c r="GB4" i="5"/>
  <c r="GE4" i="5"/>
  <c r="GN4" i="5"/>
  <c r="GR4" i="5"/>
  <c r="GU4" i="5"/>
  <c r="HD4" i="5"/>
  <c r="HH4" i="5"/>
  <c r="HK4" i="5"/>
  <c r="HT4" i="5"/>
  <c r="HX4" i="5"/>
  <c r="IA4" i="5"/>
  <c r="IJ4" i="5"/>
  <c r="IN4" i="5"/>
  <c r="IQ4" i="5"/>
  <c r="IZ4" i="5"/>
  <c r="JD4" i="5"/>
  <c r="JG4" i="5"/>
  <c r="JP4" i="5"/>
  <c r="JT4" i="5"/>
  <c r="JW4" i="5"/>
  <c r="KF4" i="5"/>
  <c r="KJ4" i="5"/>
  <c r="KM4" i="5"/>
  <c r="KV4" i="5"/>
  <c r="KZ4" i="5"/>
  <c r="LC4" i="5"/>
  <c r="LL4" i="5"/>
  <c r="LP4" i="5"/>
  <c r="LS4" i="5"/>
  <c r="MB4" i="5"/>
  <c r="MF4" i="5"/>
  <c r="MI4" i="5"/>
  <c r="MR4" i="5"/>
  <c r="MV4" i="5"/>
  <c r="MY4" i="5"/>
  <c r="NH4" i="5"/>
  <c r="NL4" i="5"/>
  <c r="NO4" i="5"/>
  <c r="NX4" i="5"/>
  <c r="OB4" i="5"/>
  <c r="OE4" i="5"/>
  <c r="ON4" i="5"/>
  <c r="OR4" i="5"/>
  <c r="OU4" i="5"/>
  <c r="PD4" i="5"/>
  <c r="PH4" i="5"/>
  <c r="PK4" i="5"/>
  <c r="PT4" i="5"/>
  <c r="PX4" i="5"/>
  <c r="QA4" i="5"/>
  <c r="QJ4" i="5"/>
  <c r="QN4" i="5"/>
  <c r="QQ4" i="5"/>
  <c r="QZ4" i="5"/>
  <c r="RD4" i="5"/>
  <c r="RG4" i="5"/>
  <c r="RP4" i="5"/>
  <c r="RT4" i="5"/>
  <c r="RW4" i="5"/>
  <c r="SF4" i="5"/>
  <c r="SJ4" i="5"/>
  <c r="SM4" i="5"/>
  <c r="SV4" i="5"/>
  <c r="SZ4" i="5"/>
  <c r="TC4" i="5"/>
  <c r="TL4" i="5"/>
  <c r="TP4" i="5"/>
  <c r="TS4" i="5"/>
  <c r="UB4" i="5"/>
  <c r="UF4" i="5"/>
  <c r="UI4" i="5"/>
  <c r="UR4" i="5"/>
  <c r="UV4" i="5"/>
  <c r="UY4" i="5"/>
  <c r="VH4" i="5"/>
  <c r="VL4" i="5"/>
  <c r="VO4" i="5"/>
  <c r="VX4" i="5"/>
  <c r="WB4" i="5"/>
  <c r="WE4" i="5"/>
  <c r="WN4" i="5"/>
  <c r="WR4" i="5"/>
  <c r="WU4" i="5"/>
  <c r="XD4" i="5"/>
  <c r="XH4" i="5"/>
  <c r="XK4" i="5"/>
  <c r="XT4" i="5"/>
  <c r="XX4" i="5"/>
  <c r="YA4" i="5"/>
  <c r="YJ4" i="5"/>
  <c r="YN4" i="5"/>
  <c r="YQ4" i="5"/>
  <c r="YZ4" i="5"/>
  <c r="ZD4" i="5"/>
  <c r="ZG4" i="5"/>
  <c r="ZP4" i="5"/>
  <c r="ZT4" i="5"/>
  <c r="ZW4" i="5"/>
  <c r="AAF4" i="5"/>
  <c r="AAJ4" i="5"/>
  <c r="AAM4" i="5"/>
  <c r="AAV4" i="5"/>
  <c r="AAZ4" i="5"/>
  <c r="ABC4" i="5"/>
  <c r="ABL4" i="5"/>
  <c r="ABP4" i="5"/>
  <c r="ABS4" i="5"/>
  <c r="ACB4" i="5"/>
  <c r="ACF4" i="5"/>
  <c r="ACI4" i="5"/>
  <c r="ACR4" i="5"/>
  <c r="ACV4" i="5"/>
  <c r="ACY4" i="5"/>
  <c r="ADH4" i="5"/>
  <c r="ADL4" i="5"/>
  <c r="ADO4" i="5"/>
  <c r="ADX4" i="5"/>
  <c r="AEB4" i="5"/>
  <c r="AEE4" i="5"/>
  <c r="AEN4" i="5"/>
  <c r="AER4" i="5"/>
  <c r="AEU4" i="5"/>
  <c r="AFD4" i="5"/>
  <c r="AFH4" i="5"/>
  <c r="AFK4" i="5"/>
  <c r="AFT4" i="5"/>
  <c r="AFX4" i="5"/>
  <c r="AGA4" i="5"/>
  <c r="AGJ4" i="5"/>
  <c r="AGN4" i="5"/>
  <c r="AGQ4" i="5"/>
  <c r="AGZ4" i="5"/>
  <c r="AHD4" i="5"/>
  <c r="AHG4" i="5"/>
  <c r="AHP4" i="5"/>
  <c r="AHT4" i="5"/>
  <c r="AHW4" i="5"/>
  <c r="AIF4" i="5"/>
  <c r="AIJ4" i="5"/>
  <c r="AIM4" i="5"/>
  <c r="AIV4" i="5"/>
  <c r="AIZ4" i="5"/>
  <c r="AJC4" i="5"/>
  <c r="AJL4" i="5"/>
  <c r="AJP4" i="5"/>
  <c r="AJS4" i="5"/>
  <c r="AKB4" i="5"/>
  <c r="AKF4" i="5"/>
  <c r="AKI4" i="5"/>
  <c r="AKR4" i="5"/>
  <c r="AKV4" i="5"/>
  <c r="AKY4" i="5"/>
  <c r="AH4" i="5" l="1"/>
  <c r="CM4" i="5"/>
  <c r="BW4" i="5"/>
  <c r="BG4" i="5"/>
  <c r="AQ4" i="5"/>
  <c r="CF4" i="5" l="1"/>
  <c r="CJ4" i="5"/>
  <c r="BT4" i="5" l="1"/>
  <c r="BP4" i="5"/>
  <c r="BD4" i="5"/>
  <c r="AN4" i="5" l="1"/>
  <c r="Y4" i="5" l="1"/>
  <c r="Z4" i="5" s="1"/>
  <c r="B4" i="5"/>
  <c r="T4" i="5" l="1"/>
  <c r="AA4" i="5"/>
  <c r="AG4" i="5" l="1"/>
  <c r="AHM4" i="5"/>
  <c r="SS4" i="5"/>
  <c r="IW4" i="5"/>
  <c r="AFQ4" i="5"/>
  <c r="VU4" i="5"/>
  <c r="LY4" i="5"/>
  <c r="AJY4" i="5"/>
  <c r="AIS4" i="5"/>
  <c r="YW4" i="5"/>
  <c r="PA4" i="5"/>
  <c r="FE4" i="5"/>
  <c r="AEK4" i="5"/>
  <c r="UO4" i="5"/>
  <c r="KS4" i="5"/>
  <c r="AIC4" i="5"/>
  <c r="ACO4" i="5"/>
  <c r="QG4" i="5"/>
  <c r="GK4" i="5"/>
  <c r="ADE4" i="5"/>
  <c r="TI4" i="5"/>
  <c r="JM4" i="5"/>
  <c r="AFA4" i="5"/>
  <c r="AGG4" i="5"/>
  <c r="WK4" i="5"/>
  <c r="MO4" i="5"/>
  <c r="CS4" i="5"/>
  <c r="ABY4" i="5"/>
  <c r="SC4" i="5"/>
  <c r="IG4" i="5"/>
  <c r="LI4" i="5"/>
  <c r="DI4" i="5"/>
  <c r="XQ4" i="5"/>
  <c r="NU4" i="5"/>
  <c r="AKO4" i="5"/>
  <c r="AAS4" i="5"/>
  <c r="QW4" i="5"/>
  <c r="HA4" i="5"/>
  <c r="AAC4" i="5"/>
  <c r="ADU4" i="5"/>
  <c r="TY4" i="5"/>
  <c r="KC4" i="5"/>
  <c r="AJI4" i="5"/>
  <c r="ZM4" i="5"/>
  <c r="PQ4" i="5"/>
  <c r="FU4" i="5"/>
  <c r="VE4" i="5"/>
  <c r="YG4" i="5"/>
  <c r="OK4" i="5"/>
  <c r="EO4" i="5"/>
  <c r="DY4" i="5"/>
  <c r="ABI4" i="5"/>
  <c r="RM4" i="5"/>
  <c r="HQ4" i="5"/>
  <c r="AGW4" i="5"/>
  <c r="XA4" i="5"/>
  <c r="NE4" i="5"/>
  <c r="CC4" i="5"/>
  <c r="AW4" i="5"/>
  <c r="BM4" i="5"/>
  <c r="DA4" i="5"/>
  <c r="DQ4" i="5"/>
  <c r="EH4" i="5"/>
  <c r="EX4" i="5"/>
  <c r="FN4" i="5"/>
  <c r="GD4" i="5"/>
  <c r="GT4" i="5"/>
  <c r="HJ4" i="5"/>
  <c r="HY4" i="5"/>
  <c r="IO4" i="5"/>
  <c r="JF4" i="5"/>
  <c r="JV4" i="5"/>
  <c r="KK4" i="5"/>
  <c r="LB4" i="5"/>
  <c r="MX4" i="5"/>
  <c r="QO4" i="5"/>
  <c r="RE4" i="5"/>
  <c r="SK4" i="5"/>
  <c r="VM4" i="5"/>
  <c r="WD4" i="5"/>
  <c r="XI4" i="5"/>
  <c r="XY4" i="5"/>
  <c r="YO4" i="5"/>
  <c r="ZE4" i="5"/>
  <c r="ZU4" i="5"/>
  <c r="AAK4" i="5"/>
  <c r="ABA4" i="5"/>
  <c r="ABQ4" i="5"/>
  <c r="DB4" i="5"/>
  <c r="DR4" i="5"/>
  <c r="HZ4" i="5"/>
  <c r="IP4" i="5"/>
  <c r="KL4" i="5"/>
  <c r="OC4" i="5"/>
  <c r="OS4" i="5"/>
  <c r="PY4" i="5"/>
  <c r="QP4" i="5"/>
  <c r="RF4" i="5"/>
  <c r="RU4" i="5"/>
  <c r="SL4" i="5"/>
  <c r="TQ4" i="5"/>
  <c r="UG4" i="5"/>
  <c r="VN4" i="5"/>
  <c r="XJ4" i="5"/>
  <c r="XZ4" i="5"/>
  <c r="YP4" i="5"/>
  <c r="ZF4" i="5"/>
  <c r="ZV4" i="5"/>
  <c r="AAL4" i="5"/>
  <c r="ABB4" i="5"/>
  <c r="ABR4" i="5"/>
  <c r="ACG4" i="5"/>
  <c r="ACW4" i="5"/>
  <c r="ADM4" i="5"/>
  <c r="AED4" i="5"/>
  <c r="AES4" i="5"/>
  <c r="AFJ4" i="5"/>
  <c r="AFZ4" i="5"/>
  <c r="AGP4" i="5"/>
  <c r="AJA4" i="5"/>
  <c r="AJR4" i="5"/>
  <c r="AKG4" i="5"/>
  <c r="LQ4" i="5"/>
  <c r="MG4" i="5"/>
  <c r="NM4" i="5"/>
  <c r="OD4" i="5"/>
  <c r="OT4" i="5"/>
  <c r="PI4" i="5"/>
  <c r="PZ4" i="5"/>
  <c r="RV4" i="5"/>
  <c r="TA4" i="5"/>
  <c r="TR4" i="5"/>
  <c r="UH4" i="5"/>
  <c r="UW4" i="5"/>
  <c r="WS4" i="5"/>
  <c r="ACH4" i="5"/>
  <c r="ACX4" i="5"/>
  <c r="ADN4" i="5"/>
  <c r="AET4" i="5"/>
  <c r="AHU4" i="5"/>
  <c r="AIK4" i="5"/>
  <c r="AJB4" i="5"/>
  <c r="AKH4" i="5"/>
  <c r="EW4" i="5"/>
  <c r="GS4" i="5"/>
  <c r="LA4" i="5"/>
  <c r="MW4" i="5"/>
  <c r="TB4" i="5"/>
  <c r="AFY4" i="5"/>
  <c r="AHE4" i="5"/>
  <c r="FM4" i="5"/>
  <c r="HI4" i="5"/>
  <c r="LR4" i="5"/>
  <c r="NN4" i="5"/>
  <c r="AHF4" i="5"/>
  <c r="JE4" i="5"/>
  <c r="PJ4" i="5"/>
  <c r="UX4" i="5"/>
  <c r="WC4" i="5"/>
  <c r="AFI4" i="5"/>
  <c r="AGO4" i="5"/>
  <c r="AHV4" i="5"/>
  <c r="AKW4" i="5"/>
  <c r="JU4" i="5"/>
  <c r="AEC4" i="5"/>
  <c r="MH4" i="5"/>
  <c r="OF4" i="5" s="1"/>
  <c r="WT4" i="5"/>
  <c r="AJQ4" i="5"/>
  <c r="AKX4" i="5"/>
  <c r="AIL4" i="5"/>
  <c r="EG4" i="5"/>
  <c r="GC4" i="5"/>
  <c r="CK4" i="5"/>
  <c r="CL4" i="5"/>
  <c r="BV4" i="5"/>
  <c r="BU4" i="5"/>
  <c r="BF4" i="5"/>
  <c r="DD4" i="5" s="1"/>
  <c r="BE4" i="5"/>
  <c r="AP4" i="5"/>
  <c r="AO4" i="5"/>
  <c r="AB4" i="5"/>
  <c r="AGR4" i="5" l="1"/>
  <c r="DT4" i="5"/>
  <c r="AR4" i="5"/>
  <c r="AS4" i="5" s="1"/>
  <c r="AT4" i="5" s="1"/>
  <c r="YR4" i="5"/>
  <c r="AJD4" i="5"/>
  <c r="RH4" i="5"/>
  <c r="QR4" i="5"/>
  <c r="AJT4" i="5"/>
  <c r="AFL4" i="5"/>
  <c r="FP4" i="5"/>
  <c r="AKJ4" i="5"/>
  <c r="PL4" i="5"/>
  <c r="EJ4" i="5"/>
  <c r="AEF4" i="5"/>
  <c r="VP4" i="5"/>
  <c r="ABT4" i="5"/>
  <c r="ZH4" i="5"/>
  <c r="UJ4" i="5"/>
  <c r="KN4" i="5"/>
  <c r="YB4" i="5"/>
  <c r="JH4" i="5"/>
  <c r="GV4" i="5"/>
  <c r="AGB4" i="5"/>
  <c r="ABD4" i="5"/>
  <c r="LD4" i="5"/>
  <c r="QB4" i="5"/>
  <c r="LT4" i="5"/>
  <c r="AIN4" i="5"/>
  <c r="ADP4" i="5"/>
  <c r="XL4" i="5"/>
  <c r="JX4" i="5"/>
  <c r="OV4" i="5"/>
  <c r="IR4" i="5"/>
  <c r="GF4" i="5"/>
  <c r="UZ4" i="5"/>
  <c r="WV4" i="5"/>
  <c r="AKZ4" i="5"/>
  <c r="TT4" i="5"/>
  <c r="AHX4" i="5"/>
  <c r="ACZ4" i="5"/>
  <c r="AAN4" i="5"/>
  <c r="TD4" i="5"/>
  <c r="MZ4" i="5"/>
  <c r="IB4" i="5"/>
  <c r="NP4" i="5"/>
  <c r="AEV4" i="5"/>
  <c r="WF4" i="5"/>
  <c r="RX4" i="5"/>
  <c r="AHH4" i="5"/>
  <c r="ACJ4" i="5"/>
  <c r="ZX4" i="5"/>
  <c r="SN4" i="5"/>
  <c r="MJ4" i="5"/>
  <c r="EZ4" i="5"/>
  <c r="HL4" i="5"/>
  <c r="CN4" i="5"/>
  <c r="BX4" i="5"/>
  <c r="BH4" i="5"/>
  <c r="BI4" i="5" l="1"/>
  <c r="BJ4" i="5" s="1"/>
  <c r="AU4" i="5"/>
  <c r="AM4" i="5" s="1"/>
  <c r="AX4" i="5"/>
  <c r="BY4" i="5" l="1"/>
  <c r="BZ4" i="5" s="1"/>
  <c r="CA4" i="5" s="1"/>
  <c r="BK4" i="5"/>
  <c r="BC4" i="5" s="1"/>
  <c r="BN4" i="5"/>
  <c r="CO4" i="5" l="1"/>
  <c r="BS4" i="5"/>
  <c r="CD4" i="5"/>
  <c r="DE4" i="5" l="1"/>
  <c r="CP4" i="5"/>
  <c r="CQ4" i="5" s="1"/>
  <c r="CI4" i="5" s="1"/>
  <c r="CT4" i="5"/>
  <c r="AZ4" i="5"/>
  <c r="AJ4" i="5"/>
  <c r="DF4" i="5" l="1"/>
  <c r="DG4" i="5" s="1"/>
  <c r="CY4" i="5" s="1"/>
  <c r="DU4" i="5"/>
  <c r="DJ4" i="5"/>
  <c r="DZ4" i="5" s="1"/>
  <c r="EP4" i="5" s="1"/>
  <c r="FF4" i="5" s="1"/>
  <c r="FV4" i="5" s="1"/>
  <c r="GL4" i="5" s="1"/>
  <c r="HB4" i="5" s="1"/>
  <c r="HR4" i="5" s="1"/>
  <c r="IH4" i="5" s="1"/>
  <c r="IX4" i="5" s="1"/>
  <c r="JN4" i="5" s="1"/>
  <c r="KD4" i="5" s="1"/>
  <c r="KT4" i="5" s="1"/>
  <c r="LJ4" i="5" s="1"/>
  <c r="LZ4" i="5" s="1"/>
  <c r="MP4" i="5" s="1"/>
  <c r="NF4" i="5" s="1"/>
  <c r="NV4" i="5" s="1"/>
  <c r="OL4" i="5" s="1"/>
  <c r="PB4" i="5" s="1"/>
  <c r="PR4" i="5" s="1"/>
  <c r="QH4" i="5" s="1"/>
  <c r="QX4" i="5" s="1"/>
  <c r="RN4" i="5" s="1"/>
  <c r="SD4" i="5" s="1"/>
  <c r="ST4" i="5" s="1"/>
  <c r="TJ4" i="5" s="1"/>
  <c r="TZ4" i="5" s="1"/>
  <c r="UP4" i="5" s="1"/>
  <c r="VF4" i="5" s="1"/>
  <c r="VV4" i="5" s="1"/>
  <c r="WL4" i="5" s="1"/>
  <c r="XB4" i="5" s="1"/>
  <c r="XR4" i="5" s="1"/>
  <c r="YH4" i="5" s="1"/>
  <c r="YX4" i="5" s="1"/>
  <c r="ZN4" i="5" s="1"/>
  <c r="AAD4" i="5" s="1"/>
  <c r="AAT4" i="5" s="1"/>
  <c r="ABJ4" i="5" s="1"/>
  <c r="ABZ4" i="5" s="1"/>
  <c r="ACP4" i="5" s="1"/>
  <c r="ADF4" i="5" s="1"/>
  <c r="ADV4" i="5" s="1"/>
  <c r="AEL4" i="5" s="1"/>
  <c r="AFB4" i="5" s="1"/>
  <c r="AFR4" i="5" s="1"/>
  <c r="AGH4" i="5" s="1"/>
  <c r="AGX4" i="5" s="1"/>
  <c r="AHN4" i="5" s="1"/>
  <c r="AID4" i="5" s="1"/>
  <c r="AIT4" i="5" s="1"/>
  <c r="AJJ4" i="5" s="1"/>
  <c r="AJZ4" i="5" s="1"/>
  <c r="AKP4" i="5" s="1"/>
  <c r="AC4" i="5"/>
  <c r="DV4" i="5" l="1"/>
  <c r="DW4" i="5" s="1"/>
  <c r="DO4" i="5" s="1"/>
  <c r="EK4" i="5"/>
  <c r="AD4" i="5"/>
  <c r="S4" i="5" s="1"/>
  <c r="D67" i="7"/>
  <c r="D66" i="7"/>
  <c r="D65" i="7"/>
  <c r="D64" i="7"/>
  <c r="D63" i="7"/>
  <c r="D62" i="7"/>
  <c r="D61" i="7"/>
  <c r="C58" i="7"/>
  <c r="FA4" i="5" l="1"/>
  <c r="EL4" i="5"/>
  <c r="EM4" i="5" s="1"/>
  <c r="EE4" i="5" s="1"/>
  <c r="DK4" i="5"/>
  <c r="DH4" i="5" s="1"/>
  <c r="DN4" i="5" s="1"/>
  <c r="DM4" i="5" s="1"/>
  <c r="EA4" i="5"/>
  <c r="DX4" i="5" s="1"/>
  <c r="ED4" i="5" s="1"/>
  <c r="EQ4" i="5"/>
  <c r="EN4" i="5" s="1"/>
  <c r="GM4" i="5"/>
  <c r="GJ4" i="5" s="1"/>
  <c r="GP4" i="5" s="1"/>
  <c r="HC4" i="5"/>
  <c r="GZ4" i="5" s="1"/>
  <c r="HF4" i="5" s="1"/>
  <c r="II4" i="5"/>
  <c r="IF4" i="5" s="1"/>
  <c r="IL4" i="5" s="1"/>
  <c r="IY4" i="5"/>
  <c r="IV4" i="5" s="1"/>
  <c r="JB4" i="5" s="1"/>
  <c r="JO4" i="5"/>
  <c r="JL4" i="5" s="1"/>
  <c r="JR4" i="5" s="1"/>
  <c r="RO4" i="5"/>
  <c r="RL4" i="5" s="1"/>
  <c r="RR4" i="5" s="1"/>
  <c r="SE4" i="5"/>
  <c r="SB4" i="5" s="1"/>
  <c r="SH4" i="5" s="1"/>
  <c r="VW4" i="5"/>
  <c r="VT4" i="5" s="1"/>
  <c r="VZ4" i="5" s="1"/>
  <c r="XS4" i="5"/>
  <c r="XP4" i="5" s="1"/>
  <c r="XV4" i="5" s="1"/>
  <c r="YI4" i="5"/>
  <c r="YF4" i="5" s="1"/>
  <c r="YL4" i="5" s="1"/>
  <c r="ZO4" i="5"/>
  <c r="ZL4" i="5" s="1"/>
  <c r="ZR4" i="5" s="1"/>
  <c r="AAU4" i="5"/>
  <c r="AAR4" i="5" s="1"/>
  <c r="AAX4" i="5" s="1"/>
  <c r="ACA4" i="5"/>
  <c r="ABX4" i="5" s="1"/>
  <c r="ACD4" i="5" s="1"/>
  <c r="CU4" i="5"/>
  <c r="CR4" i="5" s="1"/>
  <c r="CX4" i="5" s="1"/>
  <c r="CW4" i="5" s="1"/>
  <c r="PC4" i="5"/>
  <c r="OZ4" i="5" s="1"/>
  <c r="PF4" i="5" s="1"/>
  <c r="PS4" i="5"/>
  <c r="PP4" i="5" s="1"/>
  <c r="PV4" i="5" s="1"/>
  <c r="QI4" i="5"/>
  <c r="QF4" i="5" s="1"/>
  <c r="QL4" i="5" s="1"/>
  <c r="QY4" i="5"/>
  <c r="QV4" i="5" s="1"/>
  <c r="RB4" i="5" s="1"/>
  <c r="UA4" i="5"/>
  <c r="TX4" i="5" s="1"/>
  <c r="UD4" i="5" s="1"/>
  <c r="UQ4" i="5"/>
  <c r="UN4" i="5" s="1"/>
  <c r="UT4" i="5" s="1"/>
  <c r="VG4" i="5"/>
  <c r="VD4" i="5" s="1"/>
  <c r="VJ4" i="5" s="1"/>
  <c r="YY4" i="5"/>
  <c r="YV4" i="5" s="1"/>
  <c r="ZB4" i="5" s="1"/>
  <c r="ABK4" i="5"/>
  <c r="ABH4" i="5" s="1"/>
  <c r="ABN4" i="5" s="1"/>
  <c r="ADG4" i="5"/>
  <c r="ADD4" i="5" s="1"/>
  <c r="ADJ4" i="5" s="1"/>
  <c r="ADW4" i="5"/>
  <c r="ADT4" i="5" s="1"/>
  <c r="ADZ4" i="5" s="1"/>
  <c r="AEM4" i="5"/>
  <c r="AEJ4" i="5" s="1"/>
  <c r="AEP4" i="5" s="1"/>
  <c r="AGI4" i="5"/>
  <c r="AGF4" i="5" s="1"/>
  <c r="AGL4" i="5" s="1"/>
  <c r="AJK4" i="5"/>
  <c r="AJH4" i="5" s="1"/>
  <c r="AJN4" i="5" s="1"/>
  <c r="MQ4" i="5"/>
  <c r="MN4" i="5" s="1"/>
  <c r="MT4" i="5" s="1"/>
  <c r="NG4" i="5"/>
  <c r="ND4" i="5" s="1"/>
  <c r="NJ4" i="5" s="1"/>
  <c r="NW4" i="5"/>
  <c r="NT4" i="5" s="1"/>
  <c r="NZ4" i="5" s="1"/>
  <c r="OM4" i="5"/>
  <c r="OJ4" i="5" s="1"/>
  <c r="OP4" i="5" s="1"/>
  <c r="SU4" i="5"/>
  <c r="SR4" i="5" s="1"/>
  <c r="SX4" i="5" s="1"/>
  <c r="TK4" i="5"/>
  <c r="TH4" i="5" s="1"/>
  <c r="TN4" i="5" s="1"/>
  <c r="AHO4" i="5"/>
  <c r="AHL4" i="5" s="1"/>
  <c r="AHR4" i="5" s="1"/>
  <c r="AIE4" i="5"/>
  <c r="AIB4" i="5" s="1"/>
  <c r="AIH4" i="5" s="1"/>
  <c r="AIU4" i="5"/>
  <c r="AIR4" i="5" s="1"/>
  <c r="AIX4" i="5" s="1"/>
  <c r="FW4" i="5"/>
  <c r="FT4" i="5" s="1"/>
  <c r="FZ4" i="5" s="1"/>
  <c r="MA4" i="5"/>
  <c r="LX4" i="5" s="1"/>
  <c r="MD4" i="5" s="1"/>
  <c r="WM4" i="5"/>
  <c r="WJ4" i="5" s="1"/>
  <c r="WP4" i="5" s="1"/>
  <c r="KE4" i="5"/>
  <c r="KB4" i="5" s="1"/>
  <c r="KH4" i="5" s="1"/>
  <c r="KU4" i="5"/>
  <c r="KR4" i="5" s="1"/>
  <c r="KX4" i="5" s="1"/>
  <c r="XC4" i="5"/>
  <c r="WZ4" i="5" s="1"/>
  <c r="XF4" i="5" s="1"/>
  <c r="AAE4" i="5"/>
  <c r="AAB4" i="5" s="1"/>
  <c r="AAH4" i="5" s="1"/>
  <c r="AFS4" i="5"/>
  <c r="AFP4" i="5" s="1"/>
  <c r="AFV4" i="5" s="1"/>
  <c r="AGY4" i="5"/>
  <c r="AGV4" i="5" s="1"/>
  <c r="AHB4" i="5" s="1"/>
  <c r="FG4" i="5"/>
  <c r="FD4" i="5" s="1"/>
  <c r="FJ4" i="5" s="1"/>
  <c r="LK4" i="5"/>
  <c r="LH4" i="5" s="1"/>
  <c r="LN4" i="5" s="1"/>
  <c r="ACQ4" i="5"/>
  <c r="ACN4" i="5" s="1"/>
  <c r="ACT4" i="5" s="1"/>
  <c r="AKA4" i="5"/>
  <c r="AJX4" i="5" s="1"/>
  <c r="AKD4" i="5" s="1"/>
  <c r="HS4" i="5"/>
  <c r="HP4" i="5" s="1"/>
  <c r="HV4" i="5" s="1"/>
  <c r="AFC4" i="5"/>
  <c r="AEZ4" i="5" s="1"/>
  <c r="AFF4" i="5" s="1"/>
  <c r="AKQ4" i="5"/>
  <c r="AKN4" i="5" s="1"/>
  <c r="AKT4" i="5" s="1"/>
  <c r="CE4" i="5"/>
  <c r="BO4" i="5"/>
  <c r="AI4" i="5"/>
  <c r="AF4" i="5" s="1"/>
  <c r="AY4" i="5"/>
  <c r="ET4" i="5" l="1"/>
  <c r="EC4" i="5"/>
  <c r="FQ4" i="5"/>
  <c r="FB4" i="5"/>
  <c r="FC4" i="5" s="1"/>
  <c r="EU4" i="5" s="1"/>
  <c r="ES4" i="5" s="1"/>
  <c r="BL4" i="5"/>
  <c r="BR4" i="5" s="1"/>
  <c r="BQ4" i="5" s="1"/>
  <c r="CB4" i="5"/>
  <c r="CH4" i="5" s="1"/>
  <c r="CG4" i="5" s="1"/>
  <c r="AV4" i="5"/>
  <c r="W4" i="5" l="1"/>
  <c r="H10" i="11" s="1"/>
  <c r="BB4" i="5"/>
  <c r="BA4" i="5" s="1"/>
  <c r="FR4" i="5"/>
  <c r="FS4" i="5" s="1"/>
  <c r="FK4" i="5" s="1"/>
  <c r="FI4" i="5" s="1"/>
  <c r="GG4" i="5"/>
  <c r="AL4" i="5"/>
  <c r="AK4" i="5" s="1"/>
  <c r="GH4" i="5" l="1"/>
  <c r="GI4" i="5" s="1"/>
  <c r="GA4" i="5" s="1"/>
  <c r="FY4" i="5" s="1"/>
  <c r="GW4" i="5"/>
  <c r="HM4" i="5" l="1"/>
  <c r="GX4" i="5"/>
  <c r="GY4" i="5" s="1"/>
  <c r="GQ4" i="5" s="1"/>
  <c r="GO4" i="5" s="1"/>
  <c r="IC4" i="5" l="1"/>
  <c r="HN4" i="5"/>
  <c r="HO4" i="5" s="1"/>
  <c r="HG4" i="5" s="1"/>
  <c r="HE4" i="5" s="1"/>
  <c r="ID4" i="5" l="1"/>
  <c r="IE4" i="5" s="1"/>
  <c r="HW4" i="5" s="1"/>
  <c r="HU4" i="5" s="1"/>
  <c r="IS4" i="5"/>
  <c r="JI4" i="5" l="1"/>
  <c r="IT4" i="5"/>
  <c r="IU4" i="5" s="1"/>
  <c r="IM4" i="5" s="1"/>
  <c r="IK4" i="5" s="1"/>
  <c r="JJ4" i="5" l="1"/>
  <c r="JK4" i="5" s="1"/>
  <c r="JC4" i="5" s="1"/>
  <c r="JA4" i="5" s="1"/>
  <c r="JY4" i="5"/>
  <c r="JZ4" i="5" l="1"/>
  <c r="KA4" i="5" s="1"/>
  <c r="JS4" i="5" s="1"/>
  <c r="JQ4" i="5" s="1"/>
  <c r="KO4" i="5"/>
  <c r="LE4" i="5" l="1"/>
  <c r="KP4" i="5"/>
  <c r="KQ4" i="5" s="1"/>
  <c r="KI4" i="5" s="1"/>
  <c r="KG4" i="5" s="1"/>
  <c r="LF4" i="5" l="1"/>
  <c r="LG4" i="5" s="1"/>
  <c r="KY4" i="5" s="1"/>
  <c r="KW4" i="5" s="1"/>
  <c r="LU4" i="5"/>
  <c r="MK4" i="5" l="1"/>
  <c r="LV4" i="5"/>
  <c r="LW4" i="5" s="1"/>
  <c r="LO4" i="5" s="1"/>
  <c r="LM4" i="5" s="1"/>
  <c r="NA4" i="5" l="1"/>
  <c r="ML4" i="5"/>
  <c r="MM4" i="5" s="1"/>
  <c r="ME4" i="5" s="1"/>
  <c r="MC4" i="5" s="1"/>
  <c r="NB4" i="5" l="1"/>
  <c r="NC4" i="5" s="1"/>
  <c r="MU4" i="5" s="1"/>
  <c r="MS4" i="5" s="1"/>
  <c r="NQ4" i="5"/>
  <c r="OG4" i="5" l="1"/>
  <c r="NR4" i="5"/>
  <c r="NS4" i="5" s="1"/>
  <c r="NK4" i="5" s="1"/>
  <c r="NI4" i="5" s="1"/>
  <c r="OW4" i="5" l="1"/>
  <c r="OH4" i="5"/>
  <c r="OI4" i="5" s="1"/>
  <c r="OA4" i="5" s="1"/>
  <c r="NY4" i="5" s="1"/>
  <c r="PM4" i="5" l="1"/>
  <c r="OX4" i="5"/>
  <c r="OY4" i="5" s="1"/>
  <c r="OQ4" i="5" s="1"/>
  <c r="OO4" i="5" s="1"/>
  <c r="PN4" i="5" l="1"/>
  <c r="PO4" i="5" s="1"/>
  <c r="PG4" i="5" s="1"/>
  <c r="PE4" i="5" s="1"/>
  <c r="QC4" i="5"/>
  <c r="QD4" i="5" l="1"/>
  <c r="QE4" i="5" s="1"/>
  <c r="PW4" i="5" s="1"/>
  <c r="PU4" i="5" s="1"/>
  <c r="QS4" i="5"/>
  <c r="RI4" i="5" l="1"/>
  <c r="QT4" i="5"/>
  <c r="QU4" i="5" s="1"/>
  <c r="QM4" i="5" s="1"/>
  <c r="QK4" i="5" s="1"/>
  <c r="RJ4" i="5" l="1"/>
  <c r="RK4" i="5" s="1"/>
  <c r="RC4" i="5" s="1"/>
  <c r="RA4" i="5" s="1"/>
  <c r="RY4" i="5"/>
  <c r="RZ4" i="5" l="1"/>
  <c r="SA4" i="5" s="1"/>
  <c r="RS4" i="5" s="1"/>
  <c r="RQ4" i="5" s="1"/>
  <c r="SO4" i="5"/>
  <c r="TE4" i="5" l="1"/>
  <c r="SP4" i="5"/>
  <c r="SQ4" i="5" s="1"/>
  <c r="SI4" i="5" s="1"/>
  <c r="SG4" i="5" s="1"/>
  <c r="TF4" i="5" l="1"/>
  <c r="TG4" i="5" s="1"/>
  <c r="SY4" i="5" s="1"/>
  <c r="SW4" i="5" s="1"/>
  <c r="TU4" i="5"/>
  <c r="TV4" i="5" l="1"/>
  <c r="TW4" i="5" s="1"/>
  <c r="TO4" i="5" s="1"/>
  <c r="TM4" i="5" s="1"/>
  <c r="UK4" i="5"/>
  <c r="UL4" i="5" l="1"/>
  <c r="UM4" i="5" s="1"/>
  <c r="UE4" i="5" s="1"/>
  <c r="UC4" i="5" s="1"/>
  <c r="VA4" i="5"/>
  <c r="VB4" i="5" l="1"/>
  <c r="VC4" i="5" s="1"/>
  <c r="UU4" i="5" s="1"/>
  <c r="US4" i="5" s="1"/>
  <c r="VQ4" i="5"/>
  <c r="VR4" i="5" l="1"/>
  <c r="VS4" i="5" s="1"/>
  <c r="VK4" i="5" s="1"/>
  <c r="VI4" i="5" s="1"/>
  <c r="WG4" i="5"/>
  <c r="WH4" i="5" l="1"/>
  <c r="WI4" i="5" s="1"/>
  <c r="WA4" i="5" s="1"/>
  <c r="VY4" i="5" s="1"/>
  <c r="WW4" i="5"/>
  <c r="XM4" i="5" l="1"/>
  <c r="WX4" i="5"/>
  <c r="WY4" i="5" s="1"/>
  <c r="WQ4" i="5" s="1"/>
  <c r="WO4" i="5" s="1"/>
  <c r="XN4" i="5" l="1"/>
  <c r="XO4" i="5" s="1"/>
  <c r="XG4" i="5" s="1"/>
  <c r="XE4" i="5" s="1"/>
  <c r="YC4" i="5"/>
  <c r="YS4" i="5" l="1"/>
  <c r="YD4" i="5"/>
  <c r="YE4" i="5" s="1"/>
  <c r="XW4" i="5" s="1"/>
  <c r="XU4" i="5" s="1"/>
  <c r="YT4" i="5" l="1"/>
  <c r="YU4" i="5" s="1"/>
  <c r="YM4" i="5" s="1"/>
  <c r="YK4" i="5" s="1"/>
  <c r="ZI4" i="5"/>
  <c r="ZY4" i="5" l="1"/>
  <c r="ZJ4" i="5"/>
  <c r="ZK4" i="5" s="1"/>
  <c r="ZC4" i="5" s="1"/>
  <c r="ZA4" i="5" s="1"/>
  <c r="AAO4" i="5" l="1"/>
  <c r="ZZ4" i="5"/>
  <c r="AAA4" i="5" s="1"/>
  <c r="ZS4" i="5" s="1"/>
  <c r="ZQ4" i="5" s="1"/>
  <c r="ABE4" i="5" l="1"/>
  <c r="AAP4" i="5"/>
  <c r="AAQ4" i="5" s="1"/>
  <c r="AAI4" i="5" s="1"/>
  <c r="AAG4" i="5" s="1"/>
  <c r="ABF4" i="5" l="1"/>
  <c r="ABG4" i="5" s="1"/>
  <c r="AAY4" i="5" s="1"/>
  <c r="AAW4" i="5" s="1"/>
  <c r="ABU4" i="5"/>
  <c r="ACK4" i="5" l="1"/>
  <c r="ABV4" i="5"/>
  <c r="ABW4" i="5" s="1"/>
  <c r="ABO4" i="5" s="1"/>
  <c r="ABM4" i="5" s="1"/>
  <c r="ADA4" i="5" l="1"/>
  <c r="ACL4" i="5"/>
  <c r="ACM4" i="5" s="1"/>
  <c r="ACE4" i="5" s="1"/>
  <c r="ACC4" i="5" s="1"/>
  <c r="ADQ4" i="5" l="1"/>
  <c r="ADB4" i="5"/>
  <c r="ADC4" i="5" s="1"/>
  <c r="ACU4" i="5" s="1"/>
  <c r="ACS4" i="5" s="1"/>
  <c r="ADR4" i="5" l="1"/>
  <c r="ADS4" i="5" s="1"/>
  <c r="ADK4" i="5" s="1"/>
  <c r="ADI4" i="5" s="1"/>
  <c r="AEG4" i="5"/>
  <c r="AEH4" i="5" l="1"/>
  <c r="AEI4" i="5" s="1"/>
  <c r="AEA4" i="5" s="1"/>
  <c r="ADY4" i="5" s="1"/>
  <c r="AEW4" i="5"/>
  <c r="AFM4" i="5" l="1"/>
  <c r="AEX4" i="5"/>
  <c r="AEY4" i="5" s="1"/>
  <c r="AEQ4" i="5" s="1"/>
  <c r="AEO4" i="5" s="1"/>
  <c r="AFN4" i="5" l="1"/>
  <c r="AFO4" i="5" s="1"/>
  <c r="AFG4" i="5" s="1"/>
  <c r="AFE4" i="5" s="1"/>
  <c r="AGC4" i="5"/>
  <c r="AGS4" i="5" l="1"/>
  <c r="AGD4" i="5"/>
  <c r="AGE4" i="5" s="1"/>
  <c r="AFW4" i="5" s="1"/>
  <c r="AFU4" i="5" s="1"/>
  <c r="AHI4" i="5" l="1"/>
  <c r="AGT4" i="5"/>
  <c r="AGU4" i="5" s="1"/>
  <c r="AGM4" i="5" s="1"/>
  <c r="AGK4" i="5" s="1"/>
  <c r="AHJ4" i="5" l="1"/>
  <c r="AHK4" i="5" s="1"/>
  <c r="AHC4" i="5" s="1"/>
  <c r="AHA4" i="5" s="1"/>
  <c r="AHY4" i="5"/>
  <c r="AIO4" i="5" l="1"/>
  <c r="AHZ4" i="5"/>
  <c r="AIA4" i="5" s="1"/>
  <c r="AHS4" i="5" s="1"/>
  <c r="AHQ4" i="5" s="1"/>
  <c r="AJE4" i="5" l="1"/>
  <c r="AIP4" i="5"/>
  <c r="AIQ4" i="5" s="1"/>
  <c r="AII4" i="5" s="1"/>
  <c r="AIG4" i="5" s="1"/>
  <c r="AJU4" i="5" l="1"/>
  <c r="AJF4" i="5"/>
  <c r="AJG4" i="5" s="1"/>
  <c r="AIY4" i="5" s="1"/>
  <c r="AIW4" i="5" s="1"/>
  <c r="AKK4" i="5" l="1"/>
  <c r="AJV4" i="5"/>
  <c r="AJW4" i="5" s="1"/>
  <c r="AJO4" i="5" s="1"/>
  <c r="AJM4" i="5" s="1"/>
  <c r="ALA4" i="5" l="1"/>
  <c r="ALB4" i="5" s="1"/>
  <c r="AKL4" i="5"/>
  <c r="AKM4" i="5" s="1"/>
  <c r="AKE4" i="5" s="1"/>
  <c r="AKC4" i="5" s="1"/>
  <c r="ALC4" i="5" l="1"/>
  <c r="AKU4" i="5" s="1"/>
  <c r="AKS4" i="5" s="1"/>
  <c r="V4" i="5" s="1"/>
  <c r="H18" i="11" s="1"/>
</calcChain>
</file>

<file path=xl/sharedStrings.xml><?xml version="1.0" encoding="utf-8"?>
<sst xmlns="http://schemas.openxmlformats.org/spreadsheetml/2006/main" count="1466" uniqueCount="335">
  <si>
    <t>本数</t>
  </si>
  <si>
    <t>保険金額の標準</t>
    <rPh sb="0" eb="2">
      <t>ホケン</t>
    </rPh>
    <rPh sb="2" eb="4">
      <t>キンガク</t>
    </rPh>
    <rPh sb="5" eb="7">
      <t>ヒョウジュン</t>
    </rPh>
    <phoneticPr fontId="3"/>
  </si>
  <si>
    <t>付保率</t>
    <rPh sb="0" eb="1">
      <t>フ</t>
    </rPh>
    <rPh sb="1" eb="3">
      <t>ホリツ</t>
    </rPh>
    <phoneticPr fontId="3"/>
  </si>
  <si>
    <t>立木度</t>
    <rPh sb="0" eb="3">
      <t>リュウボクド</t>
    </rPh>
    <phoneticPr fontId="3"/>
  </si>
  <si>
    <t>計算実施年月日</t>
    <rPh sb="0" eb="2">
      <t>ケイサン</t>
    </rPh>
    <rPh sb="2" eb="4">
      <t>ジッシ</t>
    </rPh>
    <rPh sb="4" eb="7">
      <t>ネンガッピ</t>
    </rPh>
    <phoneticPr fontId="3"/>
  </si>
  <si>
    <t>面積</t>
    <rPh sb="0" eb="2">
      <t>メンセキ</t>
    </rPh>
    <phoneticPr fontId="3"/>
  </si>
  <si>
    <t>保険料</t>
    <rPh sb="0" eb="3">
      <t>ホケンリョウ</t>
    </rPh>
    <phoneticPr fontId="3"/>
  </si>
  <si>
    <t>神奈川県</t>
  </si>
  <si>
    <t>和歌山県</t>
  </si>
  <si>
    <t>鹿児島県</t>
  </si>
  <si>
    <t>都道府県別等地区分保険料率一覧表</t>
    <rPh sb="0" eb="4">
      <t>トドウフケン</t>
    </rPh>
    <rPh sb="4" eb="5">
      <t>ベツ</t>
    </rPh>
    <rPh sb="5" eb="9">
      <t>トウチクブン</t>
    </rPh>
    <rPh sb="9" eb="11">
      <t>ホケン</t>
    </rPh>
    <rPh sb="11" eb="13">
      <t>リョウリツ</t>
    </rPh>
    <rPh sb="13" eb="16">
      <t>イチランヒョウ</t>
    </rPh>
    <phoneticPr fontId="7"/>
  </si>
  <si>
    <t>（針葉樹）</t>
    <rPh sb="1" eb="4">
      <t>シンヨウジュ</t>
    </rPh>
    <phoneticPr fontId="7"/>
  </si>
  <si>
    <t>（広葉樹）</t>
    <rPh sb="1" eb="4">
      <t>コウヨウジュ</t>
    </rPh>
    <phoneticPr fontId="7"/>
  </si>
  <si>
    <t>県  名</t>
    <rPh sb="0" eb="1">
      <t>ケン</t>
    </rPh>
    <rPh sb="3" eb="4">
      <t>メイ</t>
    </rPh>
    <phoneticPr fontId="7"/>
  </si>
  <si>
    <t>20年以下</t>
    <rPh sb="2" eb="5">
      <t>ネンイカ</t>
    </rPh>
    <phoneticPr fontId="7"/>
  </si>
  <si>
    <t>21年以上</t>
    <rPh sb="2" eb="5">
      <t>ネンイジョウ</t>
    </rPh>
    <phoneticPr fontId="7"/>
  </si>
  <si>
    <t>岡 山 県</t>
    <phoneticPr fontId="7"/>
  </si>
  <si>
    <t>広 島 県</t>
    <phoneticPr fontId="7"/>
  </si>
  <si>
    <t>山 口 県</t>
    <phoneticPr fontId="7"/>
  </si>
  <si>
    <t>徳 島 県</t>
    <phoneticPr fontId="7"/>
  </si>
  <si>
    <t>香 川 県</t>
    <phoneticPr fontId="7"/>
  </si>
  <si>
    <t>愛 媛 県</t>
    <phoneticPr fontId="7"/>
  </si>
  <si>
    <t>高 知 県</t>
    <phoneticPr fontId="7"/>
  </si>
  <si>
    <t>福 岡 県</t>
    <phoneticPr fontId="7"/>
  </si>
  <si>
    <t>佐 賀 県</t>
    <phoneticPr fontId="7"/>
  </si>
  <si>
    <t>長 崎 県</t>
    <phoneticPr fontId="7"/>
  </si>
  <si>
    <t>熊 本 県</t>
    <phoneticPr fontId="7"/>
  </si>
  <si>
    <t>大 分 県</t>
    <phoneticPr fontId="7"/>
  </si>
  <si>
    <t>宮 崎 県</t>
    <phoneticPr fontId="7"/>
  </si>
  <si>
    <t>針葉樹</t>
    <rPh sb="0" eb="3">
      <t>シンヨウジュ</t>
    </rPh>
    <phoneticPr fontId="7"/>
  </si>
  <si>
    <t>広葉樹</t>
    <rPh sb="0" eb="3">
      <t>コウヨウジュ</t>
    </rPh>
    <phoneticPr fontId="7"/>
  </si>
  <si>
    <t>沖 縄 県</t>
    <phoneticPr fontId="7"/>
  </si>
  <si>
    <t>コード</t>
    <phoneticPr fontId="7"/>
  </si>
  <si>
    <t>北 海 道</t>
    <phoneticPr fontId="7"/>
  </si>
  <si>
    <t>青 森 県</t>
    <phoneticPr fontId="7"/>
  </si>
  <si>
    <t>岩 手 県</t>
    <phoneticPr fontId="7"/>
  </si>
  <si>
    <t>宮 城 県</t>
    <phoneticPr fontId="7"/>
  </si>
  <si>
    <t>秋 田 県</t>
    <phoneticPr fontId="7"/>
  </si>
  <si>
    <t>山 形 県</t>
    <phoneticPr fontId="7"/>
  </si>
  <si>
    <t>福 島 県</t>
    <phoneticPr fontId="7"/>
  </si>
  <si>
    <t>茨 城 県</t>
    <phoneticPr fontId="7"/>
  </si>
  <si>
    <t>栃 木 県</t>
    <phoneticPr fontId="7"/>
  </si>
  <si>
    <t>群 馬 県</t>
    <phoneticPr fontId="7"/>
  </si>
  <si>
    <t>埼 玉 県</t>
    <phoneticPr fontId="7"/>
  </si>
  <si>
    <t>千 葉 県</t>
    <phoneticPr fontId="7"/>
  </si>
  <si>
    <t>東 京 都</t>
    <phoneticPr fontId="7"/>
  </si>
  <si>
    <t>新 潟 県</t>
    <phoneticPr fontId="7"/>
  </si>
  <si>
    <t>富 山 県</t>
    <phoneticPr fontId="7"/>
  </si>
  <si>
    <t>石 川 県</t>
    <phoneticPr fontId="7"/>
  </si>
  <si>
    <t>福 井 県</t>
    <phoneticPr fontId="7"/>
  </si>
  <si>
    <t>山 梨 県</t>
    <phoneticPr fontId="7"/>
  </si>
  <si>
    <t>長 野 県</t>
    <phoneticPr fontId="7"/>
  </si>
  <si>
    <t>岐 阜 県</t>
    <phoneticPr fontId="7"/>
  </si>
  <si>
    <t>静 岡 県</t>
    <phoneticPr fontId="7"/>
  </si>
  <si>
    <t>愛 知 県</t>
    <phoneticPr fontId="7"/>
  </si>
  <si>
    <t>三 重 県</t>
    <phoneticPr fontId="7"/>
  </si>
  <si>
    <t>滋 賀 県</t>
    <phoneticPr fontId="7"/>
  </si>
  <si>
    <t>京 都 府</t>
    <phoneticPr fontId="7"/>
  </si>
  <si>
    <t>大 阪 府</t>
    <phoneticPr fontId="7"/>
  </si>
  <si>
    <t>兵 庫 県</t>
    <phoneticPr fontId="7"/>
  </si>
  <si>
    <t>奈 良 県</t>
    <phoneticPr fontId="7"/>
  </si>
  <si>
    <t>鳥 取 県</t>
    <phoneticPr fontId="7"/>
  </si>
  <si>
    <t>島 根 県</t>
    <phoneticPr fontId="7"/>
  </si>
  <si>
    <t>１７年改正</t>
    <rPh sb="2" eb="3">
      <t>ネン</t>
    </rPh>
    <rPh sb="3" eb="5">
      <t>カイセイ</t>
    </rPh>
    <phoneticPr fontId="7"/>
  </si>
  <si>
    <t>その他針葉樹</t>
    <rPh sb="2" eb="3">
      <t>タ</t>
    </rPh>
    <rPh sb="3" eb="6">
      <t>シンヨウジュ</t>
    </rPh>
    <phoneticPr fontId="2"/>
  </si>
  <si>
    <t>広葉樹</t>
    <rPh sb="0" eb="3">
      <t>コウヨウジュ</t>
    </rPh>
    <phoneticPr fontId="2"/>
  </si>
  <si>
    <t>スギ</t>
    <phoneticPr fontId="2"/>
  </si>
  <si>
    <t>ヒノキ</t>
    <phoneticPr fontId="2"/>
  </si>
  <si>
    <t>契約期間</t>
    <rPh sb="0" eb="2">
      <t>ケイヤク</t>
    </rPh>
    <rPh sb="2" eb="4">
      <t>キカン</t>
    </rPh>
    <phoneticPr fontId="3"/>
  </si>
  <si>
    <t>割引率</t>
    <rPh sb="0" eb="3">
      <t>ワリビキリツ</t>
    </rPh>
    <phoneticPr fontId="3"/>
  </si>
  <si>
    <t>割引後保険料率</t>
    <rPh sb="0" eb="2">
      <t>ワリビキ</t>
    </rPh>
    <rPh sb="2" eb="3">
      <t>ゴ</t>
    </rPh>
    <rPh sb="3" eb="5">
      <t>ホケン</t>
    </rPh>
    <rPh sb="5" eb="7">
      <t>リョウリツ</t>
    </rPh>
    <phoneticPr fontId="3"/>
  </si>
  <si>
    <t>適用保険料率</t>
    <rPh sb="0" eb="2">
      <t>テキヨウ</t>
    </rPh>
    <rPh sb="2" eb="4">
      <t>ホケン</t>
    </rPh>
    <rPh sb="4" eb="6">
      <t>リョウリツ</t>
    </rPh>
    <phoneticPr fontId="3"/>
  </si>
  <si>
    <t>樹種名</t>
    <rPh sb="0" eb="3">
      <t>ジュシュメイ</t>
    </rPh>
    <phoneticPr fontId="3"/>
  </si>
  <si>
    <t>保険金額</t>
    <rPh sb="0" eb="2">
      <t>ホケン</t>
    </rPh>
    <rPh sb="2" eb="4">
      <t>キンガク</t>
    </rPh>
    <phoneticPr fontId="3"/>
  </si>
  <si>
    <t>分収割合</t>
    <rPh sb="0" eb="2">
      <t>ブンシュウ</t>
    </rPh>
    <rPh sb="2" eb="4">
      <t>ワリアイ</t>
    </rPh>
    <phoneticPr fontId="3"/>
  </si>
  <si>
    <t>スギ</t>
    <phoneticPr fontId="3"/>
  </si>
  <si>
    <t>ヒノキ</t>
    <phoneticPr fontId="3"/>
  </si>
  <si>
    <t>アテ</t>
    <phoneticPr fontId="3"/>
  </si>
  <si>
    <t>ヒバ</t>
    <phoneticPr fontId="3"/>
  </si>
  <si>
    <t>アスナロ</t>
    <phoneticPr fontId="3"/>
  </si>
  <si>
    <t>その他針葉樹</t>
    <rPh sb="2" eb="3">
      <t>タ</t>
    </rPh>
    <rPh sb="3" eb="6">
      <t>シンヨウジュ</t>
    </rPh>
    <phoneticPr fontId="3"/>
  </si>
  <si>
    <t>アカマツ・クロマツ</t>
    <phoneticPr fontId="3"/>
  </si>
  <si>
    <t>カラマツ</t>
    <phoneticPr fontId="3"/>
  </si>
  <si>
    <t>トドマツ</t>
    <phoneticPr fontId="3"/>
  </si>
  <si>
    <t>その他広葉樹</t>
    <rPh sb="2" eb="3">
      <t>タ</t>
    </rPh>
    <rPh sb="3" eb="6">
      <t>コウヨウジュ</t>
    </rPh>
    <phoneticPr fontId="3"/>
  </si>
  <si>
    <t>キリ</t>
    <phoneticPr fontId="3"/>
  </si>
  <si>
    <t>クヌギ</t>
    <phoneticPr fontId="3"/>
  </si>
  <si>
    <t>ナラ</t>
    <phoneticPr fontId="3"/>
  </si>
  <si>
    <t>ケヤキ</t>
    <phoneticPr fontId="3"/>
  </si>
  <si>
    <t>コード</t>
    <phoneticPr fontId="3"/>
  </si>
  <si>
    <t>区分</t>
    <rPh sb="0" eb="2">
      <t>クブン</t>
    </rPh>
    <phoneticPr fontId="3"/>
  </si>
  <si>
    <t>適用コード</t>
    <rPh sb="0" eb="2">
      <t>テキヨウ</t>
    </rPh>
    <phoneticPr fontId="3"/>
  </si>
  <si>
    <t>立木度</t>
    <rPh sb="0" eb="3">
      <t>リュウボクド</t>
    </rPh>
    <phoneticPr fontId="3"/>
  </si>
  <si>
    <t>面積</t>
    <rPh sb="0" eb="2">
      <t>メンセキ</t>
    </rPh>
    <phoneticPr fontId="3"/>
  </si>
  <si>
    <t>齢級</t>
    <rPh sb="0" eb="2">
      <t>レイキュウ</t>
    </rPh>
    <phoneticPr fontId="3"/>
  </si>
  <si>
    <t>4000～</t>
    <phoneticPr fontId="3"/>
  </si>
  <si>
    <t>200～</t>
    <phoneticPr fontId="3"/>
  </si>
  <si>
    <t>すぎⅠ</t>
    <phoneticPr fontId="3"/>
  </si>
  <si>
    <t>樹種・齢級</t>
    <rPh sb="0" eb="2">
      <t>ジュシュ</t>
    </rPh>
    <rPh sb="3" eb="5">
      <t>レイキュウ</t>
    </rPh>
    <phoneticPr fontId="3"/>
  </si>
  <si>
    <t>すぎⅡ</t>
    <phoneticPr fontId="3"/>
  </si>
  <si>
    <t>すぎⅢ</t>
    <phoneticPr fontId="3"/>
  </si>
  <si>
    <t>すぎⅣ</t>
    <phoneticPr fontId="3"/>
  </si>
  <si>
    <t>すぎⅤ</t>
    <phoneticPr fontId="3"/>
  </si>
  <si>
    <t>すぎⅥ</t>
    <phoneticPr fontId="3"/>
  </si>
  <si>
    <t>すぎⅦ</t>
    <phoneticPr fontId="3"/>
  </si>
  <si>
    <t>すぎⅧ</t>
    <phoneticPr fontId="3"/>
  </si>
  <si>
    <t>ひのきⅠ</t>
    <phoneticPr fontId="3"/>
  </si>
  <si>
    <t>ひのきⅡ</t>
    <phoneticPr fontId="3"/>
  </si>
  <si>
    <t>ひのきⅢ</t>
    <phoneticPr fontId="3"/>
  </si>
  <si>
    <t>ひのきⅣ</t>
    <phoneticPr fontId="3"/>
  </si>
  <si>
    <t>ひのきⅤ</t>
    <phoneticPr fontId="3"/>
  </si>
  <si>
    <t>ひのきⅥ</t>
    <phoneticPr fontId="3"/>
  </si>
  <si>
    <t>ひのきⅦ</t>
    <phoneticPr fontId="3"/>
  </si>
  <si>
    <t>ひのきⅧ</t>
    <phoneticPr fontId="3"/>
  </si>
  <si>
    <t>ひのきⅨ</t>
    <phoneticPr fontId="3"/>
  </si>
  <si>
    <t>ひのきⅩ以上</t>
    <rPh sb="4" eb="6">
      <t>イジョウ</t>
    </rPh>
    <phoneticPr fontId="3"/>
  </si>
  <si>
    <t>まつ類Ⅰ</t>
    <rPh sb="2" eb="3">
      <t>ルイ</t>
    </rPh>
    <phoneticPr fontId="3"/>
  </si>
  <si>
    <t>まつ類Ⅱ</t>
    <rPh sb="2" eb="3">
      <t>ルイ</t>
    </rPh>
    <phoneticPr fontId="3"/>
  </si>
  <si>
    <t>まつ類Ⅲ</t>
    <rPh sb="2" eb="3">
      <t>ルイ</t>
    </rPh>
    <phoneticPr fontId="3"/>
  </si>
  <si>
    <t>まつ類Ⅳ</t>
    <rPh sb="2" eb="3">
      <t>ルイ</t>
    </rPh>
    <phoneticPr fontId="3"/>
  </si>
  <si>
    <t>まつ類Ⅴ</t>
    <rPh sb="2" eb="3">
      <t>ルイ</t>
    </rPh>
    <phoneticPr fontId="3"/>
  </si>
  <si>
    <t>まつ類Ⅵ</t>
    <rPh sb="2" eb="3">
      <t>ルイ</t>
    </rPh>
    <phoneticPr fontId="3"/>
  </si>
  <si>
    <t>まつ類Ⅶ</t>
    <rPh sb="2" eb="3">
      <t>ルイ</t>
    </rPh>
    <phoneticPr fontId="3"/>
  </si>
  <si>
    <t>まつ類Ⅷ</t>
    <rPh sb="2" eb="3">
      <t>ルイ</t>
    </rPh>
    <phoneticPr fontId="3"/>
  </si>
  <si>
    <t>からまつⅠ</t>
    <phoneticPr fontId="3"/>
  </si>
  <si>
    <t>からまつⅡ</t>
    <phoneticPr fontId="3"/>
  </si>
  <si>
    <t>からまつⅢ</t>
    <phoneticPr fontId="3"/>
  </si>
  <si>
    <t>からまつⅣ</t>
    <phoneticPr fontId="3"/>
  </si>
  <si>
    <t>からまつⅤ</t>
    <phoneticPr fontId="3"/>
  </si>
  <si>
    <t>からまつⅥ</t>
    <phoneticPr fontId="3"/>
  </si>
  <si>
    <t>からまつⅦ</t>
    <phoneticPr fontId="3"/>
  </si>
  <si>
    <t>からまつⅧ</t>
    <phoneticPr fontId="3"/>
  </si>
  <si>
    <t>その他の針葉樹・広葉樹Ⅰ</t>
    <rPh sb="2" eb="3">
      <t>タ</t>
    </rPh>
    <rPh sb="4" eb="7">
      <t>シンヨウジュ</t>
    </rPh>
    <rPh sb="8" eb="11">
      <t>コウヨウジュ</t>
    </rPh>
    <phoneticPr fontId="3"/>
  </si>
  <si>
    <t>その他の針葉樹・広葉樹Ⅱ</t>
    <rPh sb="2" eb="3">
      <t>タ</t>
    </rPh>
    <rPh sb="4" eb="7">
      <t>シンヨウジュ</t>
    </rPh>
    <rPh sb="8" eb="11">
      <t>コウヨウジュ</t>
    </rPh>
    <phoneticPr fontId="3"/>
  </si>
  <si>
    <t>その他の針葉樹・広葉樹Ⅲ</t>
    <rPh sb="2" eb="3">
      <t>タ</t>
    </rPh>
    <rPh sb="4" eb="7">
      <t>シンヨウジュ</t>
    </rPh>
    <rPh sb="8" eb="11">
      <t>コウヨウジュ</t>
    </rPh>
    <phoneticPr fontId="3"/>
  </si>
  <si>
    <t>その他の針葉樹・広葉樹Ⅳ</t>
    <rPh sb="2" eb="3">
      <t>タ</t>
    </rPh>
    <rPh sb="4" eb="7">
      <t>シンヨウジュ</t>
    </rPh>
    <rPh sb="8" eb="11">
      <t>コウヨウジュ</t>
    </rPh>
    <phoneticPr fontId="3"/>
  </si>
  <si>
    <t>その他の針葉樹・広葉樹Ⅴ</t>
    <rPh sb="2" eb="3">
      <t>タ</t>
    </rPh>
    <rPh sb="4" eb="7">
      <t>シンヨウジュ</t>
    </rPh>
    <rPh sb="8" eb="11">
      <t>コウヨウジュ</t>
    </rPh>
    <phoneticPr fontId="3"/>
  </si>
  <si>
    <t>その他の針葉樹・広葉樹Ⅵ</t>
    <rPh sb="2" eb="3">
      <t>タ</t>
    </rPh>
    <rPh sb="4" eb="7">
      <t>シンヨウジュ</t>
    </rPh>
    <rPh sb="8" eb="11">
      <t>コウヨウジュ</t>
    </rPh>
    <phoneticPr fontId="3"/>
  </si>
  <si>
    <t>その他の針葉樹・広葉樹Ⅶ</t>
    <rPh sb="2" eb="3">
      <t>タ</t>
    </rPh>
    <rPh sb="4" eb="7">
      <t>シンヨウジュ</t>
    </rPh>
    <rPh sb="8" eb="11">
      <t>コウヨウジュ</t>
    </rPh>
    <phoneticPr fontId="3"/>
  </si>
  <si>
    <t>その他の針葉樹・広葉樹Ⅷ</t>
    <rPh sb="2" eb="3">
      <t>タ</t>
    </rPh>
    <rPh sb="4" eb="7">
      <t>シンヨウジュ</t>
    </rPh>
    <rPh sb="8" eb="11">
      <t>コウヨウジュ</t>
    </rPh>
    <phoneticPr fontId="3"/>
  </si>
  <si>
    <t>きり等Ⅰ</t>
    <rPh sb="2" eb="3">
      <t>トウ</t>
    </rPh>
    <phoneticPr fontId="3"/>
  </si>
  <si>
    <t>きり等Ⅱ</t>
    <rPh sb="2" eb="3">
      <t>トウ</t>
    </rPh>
    <phoneticPr fontId="3"/>
  </si>
  <si>
    <t>きり等Ⅲ</t>
    <rPh sb="2" eb="3">
      <t>トウ</t>
    </rPh>
    <phoneticPr fontId="3"/>
  </si>
  <si>
    <t>きり等Ⅳ</t>
    <rPh sb="2" eb="3">
      <t>トウ</t>
    </rPh>
    <phoneticPr fontId="3"/>
  </si>
  <si>
    <t>きり等Ⅴ</t>
    <rPh sb="2" eb="3">
      <t>トウ</t>
    </rPh>
    <phoneticPr fontId="3"/>
  </si>
  <si>
    <t>きり等Ⅵ以上</t>
    <rPh sb="2" eb="3">
      <t>トウ</t>
    </rPh>
    <rPh sb="4" eb="6">
      <t>イジョウ</t>
    </rPh>
    <phoneticPr fontId="3"/>
  </si>
  <si>
    <t>ha当たり植栽本数</t>
    <rPh sb="2" eb="3">
      <t>ア</t>
    </rPh>
    <rPh sb="5" eb="7">
      <t>ショクサイ</t>
    </rPh>
    <rPh sb="7" eb="9">
      <t>ホンスウ</t>
    </rPh>
    <phoneticPr fontId="3"/>
  </si>
  <si>
    <t>齢級別限界生立木数</t>
    <rPh sb="0" eb="3">
      <t>レイキュウベツ</t>
    </rPh>
    <rPh sb="3" eb="5">
      <t>ゲンカイ</t>
    </rPh>
    <rPh sb="5" eb="6">
      <t>セイ</t>
    </rPh>
    <rPh sb="6" eb="8">
      <t>リュウボク</t>
    </rPh>
    <rPh sb="8" eb="9">
      <t>スウ</t>
    </rPh>
    <phoneticPr fontId="3"/>
  </si>
  <si>
    <t>2000～2499</t>
    <phoneticPr fontId="3"/>
  </si>
  <si>
    <t>2500～2999</t>
    <phoneticPr fontId="3"/>
  </si>
  <si>
    <t>3000～3999</t>
    <phoneticPr fontId="3"/>
  </si>
  <si>
    <t>ひのき</t>
    <phoneticPr fontId="3"/>
  </si>
  <si>
    <t>からまつ</t>
    <phoneticPr fontId="3"/>
  </si>
  <si>
    <t>林齢</t>
    <rPh sb="0" eb="1">
      <t>リン</t>
    </rPh>
    <rPh sb="1" eb="2">
      <t>レイ</t>
    </rPh>
    <phoneticPr fontId="3"/>
  </si>
  <si>
    <t>その他の針葉樹・広葉樹</t>
    <rPh sb="2" eb="3">
      <t>タ</t>
    </rPh>
    <rPh sb="4" eb="7">
      <t>シンヨウジュ</t>
    </rPh>
    <rPh sb="8" eb="11">
      <t>コウヨウジュ</t>
    </rPh>
    <phoneticPr fontId="3"/>
  </si>
  <si>
    <t>まつ類</t>
    <rPh sb="2" eb="3">
      <t>ルイ</t>
    </rPh>
    <phoneticPr fontId="3"/>
  </si>
  <si>
    <t>きり等</t>
    <rPh sb="2" eb="3">
      <t>トウ</t>
    </rPh>
    <phoneticPr fontId="3"/>
  </si>
  <si>
    <t>Ⅰ</t>
    <phoneticPr fontId="3"/>
  </si>
  <si>
    <t>Ⅱ</t>
    <phoneticPr fontId="3"/>
  </si>
  <si>
    <t>Ⅲ</t>
    <phoneticPr fontId="3"/>
  </si>
  <si>
    <t>Ⅳ</t>
    <phoneticPr fontId="3"/>
  </si>
  <si>
    <t>Ⅴ</t>
    <phoneticPr fontId="3"/>
  </si>
  <si>
    <t>Ⅵ</t>
    <phoneticPr fontId="3"/>
  </si>
  <si>
    <t>Ⅶ</t>
    <phoneticPr fontId="3"/>
  </si>
  <si>
    <t>Ⅷ</t>
    <phoneticPr fontId="3"/>
  </si>
  <si>
    <t>Ⅸ</t>
    <phoneticPr fontId="3"/>
  </si>
  <si>
    <t>Ⅹ以上</t>
    <rPh sb="1" eb="3">
      <t>イジョウ</t>
    </rPh>
    <phoneticPr fontId="3"/>
  </si>
  <si>
    <t>すぎⅨ</t>
    <phoneticPr fontId="3"/>
  </si>
  <si>
    <t>すぎⅩ以上</t>
    <rPh sb="3" eb="5">
      <t>イジョウ</t>
    </rPh>
    <phoneticPr fontId="3"/>
  </si>
  <si>
    <t>まつ類Ⅸ</t>
    <rPh sb="2" eb="3">
      <t>ルイ</t>
    </rPh>
    <phoneticPr fontId="3"/>
  </si>
  <si>
    <t>まつ類Ⅹ以上</t>
    <rPh sb="2" eb="3">
      <t>ルイ</t>
    </rPh>
    <rPh sb="4" eb="6">
      <t>イジョウ</t>
    </rPh>
    <phoneticPr fontId="3"/>
  </si>
  <si>
    <t>からまつⅨ</t>
    <phoneticPr fontId="3"/>
  </si>
  <si>
    <t>からまつⅩ以上</t>
    <rPh sb="5" eb="7">
      <t>イジョウ</t>
    </rPh>
    <phoneticPr fontId="3"/>
  </si>
  <si>
    <t>その他の針葉樹・広葉樹Ⅸ</t>
    <rPh sb="2" eb="3">
      <t>タ</t>
    </rPh>
    <rPh sb="4" eb="7">
      <t>シンヨウジュ</t>
    </rPh>
    <rPh sb="8" eb="11">
      <t>コウヨウジュ</t>
    </rPh>
    <phoneticPr fontId="3"/>
  </si>
  <si>
    <t>その他の針葉樹・広葉樹Ⅹ以上</t>
    <rPh sb="2" eb="3">
      <t>タ</t>
    </rPh>
    <rPh sb="4" eb="7">
      <t>シンヨウジュ</t>
    </rPh>
    <rPh sb="8" eb="11">
      <t>コウヨウジュ</t>
    </rPh>
    <rPh sb="12" eb="14">
      <t>イジョウ</t>
    </rPh>
    <phoneticPr fontId="3"/>
  </si>
  <si>
    <t>限界生立木本数</t>
    <rPh sb="0" eb="2">
      <t>ゲンカイ</t>
    </rPh>
    <rPh sb="2" eb="3">
      <t>セイ</t>
    </rPh>
    <rPh sb="3" eb="5">
      <t>リュウボク</t>
    </rPh>
    <rPh sb="5" eb="7">
      <t>ホンスウ</t>
    </rPh>
    <phoneticPr fontId="3"/>
  </si>
  <si>
    <t>齢級別限界生立本数の樹種区分</t>
    <rPh sb="0" eb="3">
      <t>レイキュウベツ</t>
    </rPh>
    <rPh sb="3" eb="5">
      <t>ゲンカイ</t>
    </rPh>
    <rPh sb="5" eb="6">
      <t>セイ</t>
    </rPh>
    <rPh sb="6" eb="7">
      <t>リツ</t>
    </rPh>
    <rPh sb="7" eb="9">
      <t>ホンスウ</t>
    </rPh>
    <rPh sb="10" eb="12">
      <t>ジュシュ</t>
    </rPh>
    <rPh sb="12" eb="14">
      <t>クブン</t>
    </rPh>
    <phoneticPr fontId="3"/>
  </si>
  <si>
    <t>樹種区分コードの樹種区分</t>
    <rPh sb="0" eb="2">
      <t>ジュシュ</t>
    </rPh>
    <rPh sb="2" eb="4">
      <t>クブン</t>
    </rPh>
    <rPh sb="8" eb="10">
      <t>ジュシュ</t>
    </rPh>
    <rPh sb="10" eb="12">
      <t>クブン</t>
    </rPh>
    <phoneticPr fontId="3"/>
  </si>
  <si>
    <t>※20160901現在、きり等については未対応</t>
    <rPh sb="9" eb="11">
      <t>ゲンザイ</t>
    </rPh>
    <rPh sb="14" eb="15">
      <t>トウ</t>
    </rPh>
    <rPh sb="20" eb="23">
      <t>ミタイオウ</t>
    </rPh>
    <phoneticPr fontId="3"/>
  </si>
  <si>
    <t>保険料合計</t>
    <rPh sb="0" eb="3">
      <t>ホケンリョウ</t>
    </rPh>
    <rPh sb="3" eb="5">
      <t>ゴウケイ</t>
    </rPh>
    <phoneticPr fontId="3"/>
  </si>
  <si>
    <t>ha当たりの植栽本数</t>
    <rPh sb="2" eb="3">
      <t>ア</t>
    </rPh>
    <rPh sb="6" eb="8">
      <t>ショクサイ</t>
    </rPh>
    <rPh sb="8" eb="10">
      <t>ホンスウ</t>
    </rPh>
    <phoneticPr fontId="3"/>
  </si>
  <si>
    <t>齢級</t>
    <rPh sb="0" eb="2">
      <t>レイキュウ</t>
    </rPh>
    <phoneticPr fontId="3"/>
  </si>
  <si>
    <t>樹種</t>
    <rPh sb="0" eb="2">
      <t>ジュシュ</t>
    </rPh>
    <phoneticPr fontId="3"/>
  </si>
  <si>
    <t>樹種＋齢級</t>
    <rPh sb="0" eb="2">
      <t>ジュシュ</t>
    </rPh>
    <rPh sb="3" eb="5">
      <t>レイキュウ</t>
    </rPh>
    <phoneticPr fontId="3"/>
  </si>
  <si>
    <t>適用</t>
    <rPh sb="0" eb="2">
      <t>テキヨウ</t>
    </rPh>
    <phoneticPr fontId="3"/>
  </si>
  <si>
    <t>適用保険料率</t>
    <rPh sb="0" eb="2">
      <t>テキヨウ</t>
    </rPh>
    <rPh sb="2" eb="4">
      <t>ホケン</t>
    </rPh>
    <rPh sb="4" eb="5">
      <t>リョウ</t>
    </rPh>
    <rPh sb="5" eb="6">
      <t>リツ</t>
    </rPh>
    <phoneticPr fontId="3"/>
  </si>
  <si>
    <t>福井県</t>
  </si>
  <si>
    <t>すぎ</t>
    <phoneticPr fontId="3"/>
  </si>
  <si>
    <t>北海道</t>
  </si>
  <si>
    <t>青森県</t>
  </si>
  <si>
    <t>岩手県</t>
  </si>
  <si>
    <t>宮城県</t>
  </si>
  <si>
    <t>秋田県</t>
    <phoneticPr fontId="3"/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</si>
  <si>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</si>
  <si>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</si>
  <si>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</si>
  <si>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</si>
  <si>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</si>
  <si>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</si>
  <si>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</si>
  <si>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</si>
  <si>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</si>
  <si>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</si>
  <si>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</si>
  <si>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</si>
  <si>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</si>
  <si>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</si>
  <si>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</si>
  <si>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</si>
  <si>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</si>
  <si>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</si>
  <si>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</si>
  <si>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</si>
  <si>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</si>
  <si>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</si>
  <si>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</si>
  <si>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</si>
  <si>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</si>
  <si>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</si>
  <si>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</si>
  <si>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</si>
  <si>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</si>
  <si>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</si>
  <si>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</si>
  <si>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</si>
  <si>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</si>
  <si>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</si>
  <si>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</si>
  <si>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</si>
  <si>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</si>
  <si>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</si>
  <si>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都道府県</t>
    <rPh sb="0" eb="4">
      <t>トドウフケン</t>
    </rPh>
    <phoneticPr fontId="3"/>
  </si>
  <si>
    <t>林齢
（契約時）</t>
    <phoneticPr fontId="3"/>
  </si>
  <si>
    <t>齢級別限界生立木本数（計算用:入力不要）</t>
    <rPh sb="0" eb="3">
      <t>レイキュウベツ</t>
    </rPh>
    <rPh sb="3" eb="5">
      <t>ゲンカイ</t>
    </rPh>
    <rPh sb="5" eb="6">
      <t>セイ</t>
    </rPh>
    <rPh sb="6" eb="8">
      <t>リュウボク</t>
    </rPh>
    <rPh sb="8" eb="10">
      <t>ホンスウ</t>
    </rPh>
    <rPh sb="11" eb="14">
      <t>ケイサンヨウ</t>
    </rPh>
    <rPh sb="15" eb="17">
      <t>ニュウリョク</t>
    </rPh>
    <rPh sb="17" eb="19">
      <t>フヨウ</t>
    </rPh>
    <phoneticPr fontId="3"/>
  </si>
  <si>
    <t>ha当たり
植栽本数</t>
    <rPh sb="2" eb="3">
      <t>ア</t>
    </rPh>
    <rPh sb="6" eb="8">
      <t>ショクサイ</t>
    </rPh>
    <rPh sb="8" eb="10">
      <t>ホンスウ</t>
    </rPh>
    <phoneticPr fontId="2"/>
  </si>
  <si>
    <t>樹種
コード</t>
    <phoneticPr fontId="3"/>
  </si>
  <si>
    <t>樹種
コード1</t>
    <rPh sb="0" eb="2">
      <t>ジュシュ</t>
    </rPh>
    <phoneticPr fontId="3"/>
  </si>
  <si>
    <t>都道府県
コード</t>
    <rPh sb="0" eb="4">
      <t>トドウフケン</t>
    </rPh>
    <phoneticPr fontId="3"/>
  </si>
  <si>
    <t>５年生以下</t>
    <rPh sb="1" eb="3">
      <t>ネンセイ</t>
    </rPh>
    <rPh sb="3" eb="5">
      <t>イカ</t>
    </rPh>
    <phoneticPr fontId="3"/>
  </si>
  <si>
    <t>６年生以上</t>
    <rPh sb="1" eb="3">
      <t>ネンセイ</t>
    </rPh>
    <rPh sb="3" eb="5">
      <t>イジョウ</t>
    </rPh>
    <phoneticPr fontId="3"/>
  </si>
  <si>
    <t>料率区切り</t>
    <rPh sb="0" eb="2">
      <t>リョウリツ</t>
    </rPh>
    <rPh sb="2" eb="4">
      <t>クギ</t>
    </rPh>
    <phoneticPr fontId="3"/>
  </si>
  <si>
    <t>第1年次保険金額</t>
    <phoneticPr fontId="3"/>
  </si>
  <si>
    <t>累積保険料率
(四捨五入)</t>
    <rPh sb="0" eb="2">
      <t>ルイセキ</t>
    </rPh>
    <rPh sb="2" eb="4">
      <t>ホケン</t>
    </rPh>
    <rPh sb="4" eb="6">
      <t>リョウリツ</t>
    </rPh>
    <rPh sb="8" eb="12">
      <t>シシャゴニュウ</t>
    </rPh>
    <phoneticPr fontId="3"/>
  </si>
  <si>
    <t>累積保険料率</t>
    <phoneticPr fontId="3"/>
  </si>
  <si>
    <t>第2年次保険金額</t>
    <phoneticPr fontId="3"/>
  </si>
  <si>
    <t>第3年次保険金額</t>
    <phoneticPr fontId="3"/>
  </si>
  <si>
    <t>5年以下</t>
    <rPh sb="1" eb="4">
      <t>ネンイカ</t>
    </rPh>
    <phoneticPr fontId="7"/>
  </si>
  <si>
    <t>6年以上</t>
    <rPh sb="1" eb="4">
      <t>ネンイジョウ</t>
    </rPh>
    <phoneticPr fontId="7"/>
  </si>
  <si>
    <t>継続・花粉症割引入力用リスト</t>
    <rPh sb="0" eb="2">
      <t>ケイゾク</t>
    </rPh>
    <rPh sb="3" eb="6">
      <t>カフンショウ</t>
    </rPh>
    <rPh sb="6" eb="8">
      <t>ワリビキ</t>
    </rPh>
    <rPh sb="8" eb="11">
      <t>ニュウリョクヨウ</t>
    </rPh>
    <phoneticPr fontId="7"/>
  </si>
  <si>
    <t>有</t>
    <rPh sb="0" eb="1">
      <t>ア</t>
    </rPh>
    <phoneticPr fontId="7"/>
  </si>
  <si>
    <t>端数日数</t>
    <rPh sb="0" eb="2">
      <t>ハスウ</t>
    </rPh>
    <rPh sb="2" eb="4">
      <t>ニッスウ</t>
    </rPh>
    <phoneticPr fontId="3"/>
  </si>
  <si>
    <t>第16年次保険金額</t>
    <phoneticPr fontId="3"/>
  </si>
  <si>
    <t>第17年次保険金額</t>
    <phoneticPr fontId="3"/>
  </si>
  <si>
    <t>第19年次保険金額</t>
    <phoneticPr fontId="3"/>
  </si>
  <si>
    <t>第20年次保険金額</t>
    <phoneticPr fontId="3"/>
  </si>
  <si>
    <t>第22年次保険金額</t>
    <phoneticPr fontId="3"/>
  </si>
  <si>
    <t>第25年次保険金額</t>
    <phoneticPr fontId="3"/>
  </si>
  <si>
    <t>第28年次保険金額</t>
    <phoneticPr fontId="3"/>
  </si>
  <si>
    <t>第31年次保険金額</t>
    <phoneticPr fontId="3"/>
  </si>
  <si>
    <t>第34年次保険金額</t>
    <phoneticPr fontId="3"/>
  </si>
  <si>
    <t>第36年次保険金額</t>
    <phoneticPr fontId="3"/>
  </si>
  <si>
    <t>第37年次保険金額</t>
    <phoneticPr fontId="3"/>
  </si>
  <si>
    <t>第38年次保険金額</t>
    <phoneticPr fontId="3"/>
  </si>
  <si>
    <t>第39年次保険金額</t>
    <phoneticPr fontId="3"/>
  </si>
  <si>
    <t>第41年次保険金額</t>
    <phoneticPr fontId="3"/>
  </si>
  <si>
    <t>第5年次保険金額</t>
    <phoneticPr fontId="3"/>
  </si>
  <si>
    <t>第6年次保険金額</t>
    <phoneticPr fontId="3"/>
  </si>
  <si>
    <t>第7年次保険金額</t>
    <phoneticPr fontId="3"/>
  </si>
  <si>
    <t>第8年次保険金額</t>
    <phoneticPr fontId="3"/>
  </si>
  <si>
    <t>第9年次保険金額</t>
    <phoneticPr fontId="3"/>
  </si>
  <si>
    <t>第10年次保険金額</t>
    <phoneticPr fontId="3"/>
  </si>
  <si>
    <t>第11年次保険金額</t>
    <phoneticPr fontId="3"/>
  </si>
  <si>
    <t>第13年次保険金額</t>
    <phoneticPr fontId="3"/>
  </si>
  <si>
    <t>割引</t>
    <rPh sb="0" eb="2">
      <t>ワリビキ</t>
    </rPh>
    <phoneticPr fontId="3"/>
  </si>
  <si>
    <t>第4年次保険金額</t>
    <phoneticPr fontId="3"/>
  </si>
  <si>
    <t>第12年次保険金額</t>
    <phoneticPr fontId="3"/>
  </si>
  <si>
    <t>第14年次保険金額</t>
    <phoneticPr fontId="3"/>
  </si>
  <si>
    <t>第15年次保険金額</t>
    <phoneticPr fontId="3"/>
  </si>
  <si>
    <t>第18年次保険金額</t>
    <phoneticPr fontId="3"/>
  </si>
  <si>
    <t>第21年次保険金額</t>
    <phoneticPr fontId="3"/>
  </si>
  <si>
    <t>第23年次保険金額</t>
    <phoneticPr fontId="3"/>
  </si>
  <si>
    <t>第24年次保険金額</t>
    <phoneticPr fontId="3"/>
  </si>
  <si>
    <t>第26年次保険金額</t>
    <phoneticPr fontId="3"/>
  </si>
  <si>
    <t>第27年次保険金額</t>
    <phoneticPr fontId="3"/>
  </si>
  <si>
    <t>第29年次保険金額</t>
    <phoneticPr fontId="3"/>
  </si>
  <si>
    <t>第30年次保険金額</t>
    <phoneticPr fontId="3"/>
  </si>
  <si>
    <t>第32年次保険金額</t>
    <phoneticPr fontId="3"/>
  </si>
  <si>
    <t>第33年次保険金額</t>
    <phoneticPr fontId="3"/>
  </si>
  <si>
    <t>第35年次保険金額</t>
    <phoneticPr fontId="3"/>
  </si>
  <si>
    <t>第40年次保険金額</t>
    <phoneticPr fontId="3"/>
  </si>
  <si>
    <t>第42年次保険金額</t>
    <phoneticPr fontId="3"/>
  </si>
  <si>
    <t>第43年次保険金額</t>
    <phoneticPr fontId="3"/>
  </si>
  <si>
    <t>第44年次保険金額</t>
    <phoneticPr fontId="3"/>
  </si>
  <si>
    <t>第45年次保険金額</t>
    <phoneticPr fontId="3"/>
  </si>
  <si>
    <t>第46年次保険金額</t>
    <phoneticPr fontId="3"/>
  </si>
  <si>
    <t>第47年次保険金額</t>
    <phoneticPr fontId="3"/>
  </si>
  <si>
    <t>第48年次保険金額</t>
    <phoneticPr fontId="3"/>
  </si>
  <si>
    <t>第49年次保険金額</t>
    <phoneticPr fontId="3"/>
  </si>
  <si>
    <t>第50年次保険金額</t>
    <phoneticPr fontId="3"/>
  </si>
  <si>
    <t>第51年次保険金額</t>
    <phoneticPr fontId="3"/>
  </si>
  <si>
    <t>第52年次保険金額</t>
    <phoneticPr fontId="3"/>
  </si>
  <si>
    <t>第53年次保険金額</t>
    <phoneticPr fontId="3"/>
  </si>
  <si>
    <t>第54年次保険金額</t>
    <phoneticPr fontId="3"/>
  </si>
  <si>
    <t>第55年次保険金額</t>
    <phoneticPr fontId="3"/>
  </si>
  <si>
    <t>第56年次保険金額</t>
    <phoneticPr fontId="3"/>
  </si>
  <si>
    <t>第57年次保険金額</t>
    <phoneticPr fontId="3"/>
  </si>
  <si>
    <t>第58年次保険金額</t>
    <phoneticPr fontId="3"/>
  </si>
  <si>
    <t>第59年次保険金額</t>
    <phoneticPr fontId="3"/>
  </si>
  <si>
    <t>第60年次保険金額</t>
    <phoneticPr fontId="3"/>
  </si>
  <si>
    <t>保険金額CD2</t>
    <rPh sb="0" eb="2">
      <t>ホケン</t>
    </rPh>
    <rPh sb="2" eb="4">
      <t>キンガク</t>
    </rPh>
    <phoneticPr fontId="3"/>
  </si>
  <si>
    <t>分収計算</t>
    <rPh sb="0" eb="2">
      <t>ブンシュウ</t>
    </rPh>
    <rPh sb="2" eb="4">
      <t>ケイサン</t>
    </rPh>
    <phoneticPr fontId="3"/>
  </si>
  <si>
    <t>付保計算</t>
    <rPh sb="0" eb="1">
      <t>フ</t>
    </rPh>
    <rPh sb="1" eb="2">
      <t>ホ</t>
    </rPh>
    <rPh sb="2" eb="4">
      <t>ケイサン</t>
    </rPh>
    <phoneticPr fontId="3"/>
  </si>
  <si>
    <t>累積保険料率</t>
  </si>
  <si>
    <t>最終年度の
保険金額</t>
    <rPh sb="0" eb="2">
      <t>サイシュウ</t>
    </rPh>
    <rPh sb="2" eb="4">
      <t>ネンド</t>
    </rPh>
    <rPh sb="6" eb="8">
      <t>ホケン</t>
    </rPh>
    <rPh sb="8" eb="10">
      <t>キンガク</t>
    </rPh>
    <phoneticPr fontId="3"/>
  </si>
  <si>
    <t>継続・花粉症
割引</t>
    <rPh sb="0" eb="2">
      <t>ケイゾク</t>
    </rPh>
    <rPh sb="3" eb="6">
      <t>カフンショウ</t>
    </rPh>
    <rPh sb="7" eb="9">
      <t>ワリビキ</t>
    </rPh>
    <phoneticPr fontId="3"/>
  </si>
  <si>
    <t>に入力</t>
    <rPh sb="1" eb="3">
      <t>ニュウリョク</t>
    </rPh>
    <phoneticPr fontId="3"/>
  </si>
  <si>
    <t>樹種</t>
  </si>
  <si>
    <t>スギ</t>
  </si>
  <si>
    <t>林齢</t>
  </si>
  <si>
    <t>面積</t>
  </si>
  <si>
    <t>保険期間</t>
  </si>
  <si>
    <t>付保率</t>
  </si>
  <si>
    <t>継続・花粉症対策割引</t>
  </si>
  <si>
    <t xml:space="preserve">森林保険への加入を希望される森林の情報を入力してください。
</t>
    <phoneticPr fontId="3"/>
  </si>
  <si>
    <t>森林が所在する都道府県</t>
    <phoneticPr fontId="3"/>
  </si>
  <si>
    <t>円</t>
    <rPh sb="0" eb="1">
      <t>エン</t>
    </rPh>
    <phoneticPr fontId="3"/>
  </si>
  <si>
    <t xml:space="preserve">お支払いいただく保険料
</t>
    <phoneticPr fontId="3"/>
  </si>
  <si>
    <t>保険料試算</t>
    <phoneticPr fontId="3"/>
  </si>
  <si>
    <t>H31.4-</t>
    <phoneticPr fontId="3"/>
  </si>
  <si>
    <t>開始日</t>
    <rPh sb="0" eb="3">
      <t>カイシビ</t>
    </rPh>
    <phoneticPr fontId="3"/>
  </si>
  <si>
    <t>万が一災害にあったときの補償限度額（保険金額）</t>
    <rPh sb="18" eb="20">
      <t>ホケン</t>
    </rPh>
    <rPh sb="20" eb="22">
      <t>キンガク</t>
    </rPh>
    <phoneticPr fontId="3"/>
  </si>
  <si>
    <t>年生</t>
    <rPh sb="0" eb="2">
      <t>ネンセイ</t>
    </rPh>
    <phoneticPr fontId="3"/>
  </si>
  <si>
    <t>ha</t>
    <phoneticPr fontId="3"/>
  </si>
  <si>
    <t>年間</t>
    <rPh sb="0" eb="1">
      <t>ネン</t>
    </rPh>
    <rPh sb="1" eb="2">
      <t>カン</t>
    </rPh>
    <phoneticPr fontId="3"/>
  </si>
  <si>
    <t>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</si>
</sst>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;[Red]\-#,##0.0"/>
    <numFmt numFmtId="177" formatCode="0.0_ "/>
    <numFmt numFmtId="178" formatCode="0.00_);[Red]\(0.00\)"/>
    <numFmt numFmtId="179" formatCode="0.000"/>
    <numFmt numFmtId="180" formatCode="0.000_ "/>
    <numFmt numFmtId="181" formatCode="#,##0_);[Red]\(#,##0\)"/>
    <numFmt numFmtId="182" formatCode="#,##0.00_);[Red]\(#,##0.00\)"/>
    <numFmt numFmtId="183" formatCode="#,##0.00000"/>
    <numFmt numFmtId="184" formatCode="#,##0_ "/>
    <numFmt numFmtId="185" formatCode="#,##0.00_ "/>
    <numFmt numFmtId="186" formatCode="&quot;第&quot;0&quot;年&quot;&quot;次&quot;&quot;保&quot;&quot;険&quot;&quot;料&quot;"/>
    <numFmt numFmtId="187" formatCode="&quot;第&quot;0&quot;年次保険料&quot;"/>
  </numFmts>
  <fonts count="4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1"/>
      <color theme="0" tint="-0.499984740745262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20"/>
      <color theme="1" tint="0.499984740745262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Segoe UI"/>
      <family val="2"/>
    </font>
    <font>
      <sz val="11"/>
      <name val="Segoe UI"/>
      <family val="2"/>
    </font>
    <font>
      <sz val="11"/>
      <color rgb="FFFF0000"/>
      <name val="Segoe UI"/>
      <family val="2"/>
    </font>
    <font>
      <b/>
      <sz val="16"/>
      <color theme="1"/>
      <name val="メイリオ"/>
      <family val="3"/>
      <charset val="128"/>
    </font>
    <font>
      <sz val="11"/>
      <color theme="0" tint="-0.1499984740745262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 tint="0.34998626667073579"/>
      <name val="メイリオ"/>
      <family val="3"/>
      <charset val="128"/>
    </font>
    <font>
      <b/>
      <sz val="11"/>
      <color theme="1" tint="0.14999847407452621"/>
      <name val="Segoe UI"/>
      <family val="2"/>
    </font>
    <font>
      <b/>
      <sz val="11"/>
      <color theme="1" tint="0.14999847407452621"/>
      <name val="メイリオ"/>
      <family val="3"/>
      <charset val="128"/>
    </font>
    <font>
      <sz val="11"/>
      <color theme="1" tint="0.14999847407452621"/>
      <name val="メイリオ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1" tint="0.249977111117893"/>
      <name val="ＭＳ Ｐゴシック"/>
      <family val="2"/>
      <charset val="128"/>
      <scheme val="minor"/>
    </font>
    <font>
      <sz val="18"/>
      <name val="Arial"/>
      <family val="2"/>
    </font>
    <font>
      <b/>
      <sz val="12"/>
      <color rgb="FF024E66"/>
      <name val="メイリオ"/>
      <family val="3"/>
      <charset val="128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 tint="0.249977111117893"/>
      <name val="メイリオ"/>
      <family val="3"/>
      <charset val="128"/>
    </font>
    <font>
      <b/>
      <sz val="12"/>
      <color theme="1" tint="0.249977111117893"/>
      <name val="メイリオ"/>
      <family val="3"/>
      <charset val="128"/>
    </font>
    <font>
      <b/>
      <sz val="16"/>
      <color theme="1" tint="0.249977111117893"/>
      <name val="メイリオ"/>
      <family val="3"/>
      <charset val="128"/>
    </font>
    <font>
      <b/>
      <sz val="16"/>
      <color rgb="FFFA5F2D"/>
      <name val="メイリオ"/>
      <family val="3"/>
      <charset val="128"/>
    </font>
    <font>
      <b/>
      <sz val="20"/>
      <color rgb="FFFA5F2D"/>
      <name val="Segoe UI"/>
      <family val="2"/>
    </font>
    <font>
      <b/>
      <sz val="11"/>
      <color theme="0"/>
      <name val="メイリオ"/>
      <family val="3"/>
      <charset val="128"/>
    </font>
    <font>
      <b/>
      <sz val="14"/>
      <color rgb="FF024664"/>
      <name val="メイリオ"/>
      <family val="3"/>
      <charset val="128"/>
    </font>
    <font>
      <b/>
      <sz val="14"/>
      <color rgb="FF024664"/>
      <name val="Arial"/>
      <family val="2"/>
    </font>
    <font>
      <b/>
      <sz val="9"/>
      <color theme="0" tint="-0.34998626667073579"/>
      <name val="Segoe UI"/>
      <family val="2"/>
    </font>
    <font>
      <b/>
      <sz val="14"/>
      <color theme="0"/>
      <name val="メイリオ"/>
      <family val="3"/>
      <charset val="128"/>
    </font>
    <font>
      <b/>
      <sz val="11"/>
      <color theme="0"/>
      <name val="Segoe UI"/>
      <family val="2"/>
    </font>
    <font>
      <b/>
      <sz val="11"/>
      <color theme="1" tint="0.249977111117893"/>
      <name val="Segoe UI"/>
      <family val="2"/>
    </font>
    <font>
      <b/>
      <sz val="11"/>
      <color theme="1" tint="0.249977111117893"/>
      <name val="メイリオ"/>
      <family val="3"/>
      <charset val="128"/>
    </font>
    <font>
      <b/>
      <sz val="12"/>
      <color rgb="FF404040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D5A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1EEF6"/>
        <bgColor indexed="64"/>
      </patternFill>
    </fill>
    <fill>
      <patternFill patternType="solid">
        <fgColor rgb="FF024664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595959"/>
      </right>
      <top/>
      <bottom/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/>
      <right/>
      <top style="medium">
        <color rgb="FF595959"/>
      </top>
      <bottom style="medium">
        <color rgb="FF595959"/>
      </bottom>
      <diagonal/>
    </border>
    <border>
      <left/>
      <right/>
      <top style="medium">
        <color rgb="FF595959"/>
      </top>
      <bottom/>
      <diagonal/>
    </border>
    <border>
      <left style="medium">
        <color rgb="FF024664"/>
      </left>
      <right/>
      <top style="medium">
        <color rgb="FF024664"/>
      </top>
      <bottom/>
      <diagonal/>
    </border>
    <border>
      <left/>
      <right/>
      <top style="medium">
        <color rgb="FF024664"/>
      </top>
      <bottom/>
      <diagonal/>
    </border>
    <border>
      <left/>
      <right style="medium">
        <color rgb="FF024664"/>
      </right>
      <top style="medium">
        <color rgb="FF024664"/>
      </top>
      <bottom/>
      <diagonal/>
    </border>
    <border>
      <left style="medium">
        <color rgb="FF024664"/>
      </left>
      <right/>
      <top/>
      <bottom style="medium">
        <color rgb="FF024664"/>
      </bottom>
      <diagonal/>
    </border>
    <border>
      <left/>
      <right/>
      <top/>
      <bottom style="medium">
        <color rgb="FF024664"/>
      </bottom>
      <diagonal/>
    </border>
    <border>
      <left/>
      <right style="medium">
        <color rgb="FF024664"/>
      </right>
      <top/>
      <bottom style="medium">
        <color rgb="FF0246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8" fillId="0" borderId="0" xfId="0" applyFont="1" applyFill="1">
      <alignment vertical="center"/>
    </xf>
    <xf numFmtId="56" fontId="8" fillId="0" borderId="0" xfId="0" applyNumberFormat="1" applyFont="1" applyFill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13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8" fillId="0" borderId="25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8" fillId="0" borderId="5" xfId="0" applyFont="1" applyBorder="1">
      <alignment vertical="center"/>
    </xf>
    <xf numFmtId="0" fontId="15" fillId="0" borderId="30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6" fillId="0" borderId="21" xfId="1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5" fillId="0" borderId="21" xfId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center" wrapText="1"/>
    </xf>
    <xf numFmtId="0" fontId="16" fillId="3" borderId="11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6" fillId="0" borderId="23" xfId="1" applyFont="1" applyFill="1" applyBorder="1" applyAlignment="1">
      <alignment horizontal="center" vertical="center" wrapText="1"/>
    </xf>
    <xf numFmtId="22" fontId="8" fillId="0" borderId="30" xfId="0" applyNumberFormat="1" applyFont="1" applyFill="1" applyBorder="1">
      <alignment vertical="center"/>
    </xf>
    <xf numFmtId="0" fontId="8" fillId="0" borderId="30" xfId="0" applyFont="1" applyFill="1" applyBorder="1">
      <alignment vertical="center"/>
    </xf>
    <xf numFmtId="0" fontId="8" fillId="0" borderId="21" xfId="0" applyFont="1" applyFill="1" applyBorder="1">
      <alignment vertical="center"/>
    </xf>
    <xf numFmtId="184" fontId="13" fillId="0" borderId="18" xfId="0" applyNumberFormat="1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Fill="1" applyBorder="1">
      <alignment vertical="center"/>
    </xf>
    <xf numFmtId="0" fontId="18" fillId="0" borderId="30" xfId="0" applyFont="1" applyFill="1" applyBorder="1">
      <alignment vertical="center"/>
    </xf>
    <xf numFmtId="2" fontId="18" fillId="0" borderId="30" xfId="0" applyNumberFormat="1" applyFont="1" applyFill="1" applyBorder="1">
      <alignment vertical="center"/>
    </xf>
    <xf numFmtId="0" fontId="18" fillId="0" borderId="7" xfId="0" applyFont="1" applyFill="1" applyBorder="1">
      <alignment vertical="center"/>
    </xf>
    <xf numFmtId="181" fontId="18" fillId="0" borderId="14" xfId="0" applyNumberFormat="1" applyFont="1" applyFill="1" applyBorder="1">
      <alignment vertical="center"/>
    </xf>
    <xf numFmtId="181" fontId="20" fillId="3" borderId="18" xfId="0" applyNumberFormat="1" applyFont="1" applyFill="1" applyBorder="1">
      <alignment vertical="center"/>
    </xf>
    <xf numFmtId="3" fontId="19" fillId="3" borderId="19" xfId="0" applyNumberFormat="1" applyFont="1" applyFill="1" applyBorder="1">
      <alignment vertical="center"/>
    </xf>
    <xf numFmtId="0" fontId="18" fillId="3" borderId="19" xfId="0" applyFont="1" applyFill="1" applyBorder="1">
      <alignment vertical="center"/>
    </xf>
    <xf numFmtId="2" fontId="18" fillId="3" borderId="19" xfId="0" applyNumberFormat="1" applyFont="1" applyFill="1" applyBorder="1">
      <alignment vertical="center"/>
    </xf>
    <xf numFmtId="4" fontId="18" fillId="3" borderId="20" xfId="0" applyNumberFormat="1" applyFont="1" applyFill="1" applyBorder="1">
      <alignment vertical="center"/>
    </xf>
    <xf numFmtId="182" fontId="20" fillId="3" borderId="18" xfId="0" applyNumberFormat="1" applyFont="1" applyFill="1" applyBorder="1">
      <alignment vertical="center"/>
    </xf>
    <xf numFmtId="3" fontId="18" fillId="3" borderId="19" xfId="0" applyNumberFormat="1" applyFont="1" applyFill="1" applyBorder="1">
      <alignment vertical="center"/>
    </xf>
    <xf numFmtId="4" fontId="18" fillId="3" borderId="19" xfId="0" applyNumberFormat="1" applyFont="1" applyFill="1" applyBorder="1">
      <alignment vertical="center"/>
    </xf>
    <xf numFmtId="0" fontId="18" fillId="3" borderId="19" xfId="0" applyNumberFormat="1" applyFont="1" applyFill="1" applyBorder="1">
      <alignment vertical="center"/>
    </xf>
    <xf numFmtId="180" fontId="18" fillId="3" borderId="19" xfId="0" applyNumberFormat="1" applyFont="1" applyFill="1" applyBorder="1">
      <alignment vertical="center"/>
    </xf>
    <xf numFmtId="4" fontId="18" fillId="3" borderId="24" xfId="0" applyNumberFormat="1" applyFont="1" applyFill="1" applyBorder="1">
      <alignment vertical="center"/>
    </xf>
    <xf numFmtId="3" fontId="20" fillId="0" borderId="18" xfId="0" applyNumberFormat="1" applyFont="1" applyBorder="1">
      <alignment vertical="center"/>
    </xf>
    <xf numFmtId="3" fontId="19" fillId="0" borderId="19" xfId="0" applyNumberFormat="1" applyFont="1" applyFill="1" applyBorder="1">
      <alignment vertical="center"/>
    </xf>
    <xf numFmtId="0" fontId="18" fillId="0" borderId="19" xfId="0" applyFont="1" applyFill="1" applyBorder="1">
      <alignment vertical="center"/>
    </xf>
    <xf numFmtId="2" fontId="18" fillId="0" borderId="19" xfId="0" applyNumberFormat="1" applyFont="1" applyBorder="1">
      <alignment vertical="center"/>
    </xf>
    <xf numFmtId="4" fontId="18" fillId="0" borderId="20" xfId="0" applyNumberFormat="1" applyFont="1" applyBorder="1">
      <alignment vertical="center"/>
    </xf>
    <xf numFmtId="4" fontId="20" fillId="0" borderId="18" xfId="0" applyNumberFormat="1" applyFont="1" applyBorder="1">
      <alignment vertical="center"/>
    </xf>
    <xf numFmtId="3" fontId="18" fillId="0" borderId="19" xfId="0" applyNumberFormat="1" applyFont="1" applyBorder="1">
      <alignment vertical="center"/>
    </xf>
    <xf numFmtId="4" fontId="18" fillId="0" borderId="19" xfId="0" applyNumberFormat="1" applyFont="1" applyFill="1" applyBorder="1">
      <alignment vertical="center"/>
    </xf>
    <xf numFmtId="0" fontId="18" fillId="0" borderId="19" xfId="0" applyNumberFormat="1" applyFont="1" applyFill="1" applyBorder="1">
      <alignment vertical="center"/>
    </xf>
    <xf numFmtId="180" fontId="18" fillId="0" borderId="19" xfId="0" applyNumberFormat="1" applyFont="1" applyFill="1" applyBorder="1">
      <alignment vertical="center"/>
    </xf>
    <xf numFmtId="185" fontId="18" fillId="0" borderId="19" xfId="0" applyNumberFormat="1" applyFont="1" applyFill="1" applyBorder="1">
      <alignment vertical="center"/>
    </xf>
    <xf numFmtId="4" fontId="18" fillId="0" borderId="24" xfId="0" applyNumberFormat="1" applyFont="1" applyFill="1" applyBorder="1">
      <alignment vertical="center"/>
    </xf>
    <xf numFmtId="183" fontId="18" fillId="0" borderId="24" xfId="0" applyNumberFormat="1" applyFont="1" applyFill="1" applyBorder="1">
      <alignment vertical="center"/>
    </xf>
    <xf numFmtId="183" fontId="18" fillId="0" borderId="20" xfId="0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21" fillId="0" borderId="25" xfId="0" applyFont="1" applyFill="1" applyBorder="1" applyAlignment="1">
      <alignment horizontal="left" vertical="top"/>
    </xf>
    <xf numFmtId="3" fontId="18" fillId="0" borderId="21" xfId="0" applyNumberFormat="1" applyFont="1" applyBorder="1">
      <alignment vertical="center"/>
    </xf>
    <xf numFmtId="0" fontId="8" fillId="0" borderId="0" xfId="0" applyFont="1" applyAlignment="1"/>
    <xf numFmtId="0" fontId="8" fillId="0" borderId="6" xfId="0" applyFont="1" applyBorder="1" applyAlignment="1"/>
    <xf numFmtId="0" fontId="8" fillId="0" borderId="5" xfId="0" applyFont="1" applyBorder="1" applyAlignment="1"/>
    <xf numFmtId="0" fontId="8" fillId="0" borderId="0" xfId="0" applyFont="1" applyFill="1" applyBorder="1" applyAlignment="1"/>
    <xf numFmtId="0" fontId="8" fillId="0" borderId="9" xfId="0" applyFont="1" applyBorder="1" applyAlignment="1"/>
    <xf numFmtId="0" fontId="8" fillId="0" borderId="7" xfId="0" applyFont="1" applyBorder="1" applyAlignment="1"/>
    <xf numFmtId="0" fontId="8" fillId="0" borderId="4" xfId="0" applyFont="1" applyBorder="1" applyAlignment="1"/>
    <xf numFmtId="0" fontId="8" fillId="0" borderId="8" xfId="0" applyFont="1" applyBorder="1" applyAlignment="1"/>
    <xf numFmtId="0" fontId="8" fillId="0" borderId="30" xfId="0" applyFont="1" applyBorder="1" applyAlignment="1"/>
    <xf numFmtId="0" fontId="8" fillId="0" borderId="21" xfId="0" applyFont="1" applyBorder="1" applyAlignment="1"/>
    <xf numFmtId="0" fontId="8" fillId="0" borderId="21" xfId="0" applyFont="1" applyFill="1" applyBorder="1" applyAlignment="1"/>
    <xf numFmtId="0" fontId="8" fillId="0" borderId="31" xfId="0" applyFont="1" applyFill="1" applyBorder="1" applyAlignment="1"/>
    <xf numFmtId="0" fontId="8" fillId="0" borderId="31" xfId="0" applyFont="1" applyBorder="1" applyAlignment="1"/>
    <xf numFmtId="0" fontId="8" fillId="7" borderId="6" xfId="0" applyFont="1" applyFill="1" applyBorder="1" applyAlignment="1"/>
    <xf numFmtId="0" fontId="8" fillId="7" borderId="30" xfId="0" applyFont="1" applyFill="1" applyBorder="1" applyAlignment="1"/>
    <xf numFmtId="0" fontId="8" fillId="7" borderId="7" xfId="0" applyFont="1" applyFill="1" applyBorder="1" applyAlignment="1">
      <alignment horizontal="right"/>
    </xf>
    <xf numFmtId="0" fontId="8" fillId="7" borderId="4" xfId="0" applyFont="1" applyFill="1" applyBorder="1" applyAlignment="1"/>
    <xf numFmtId="0" fontId="8" fillId="7" borderId="8" xfId="0" applyFont="1" applyFill="1" applyBorder="1" applyAlignment="1"/>
    <xf numFmtId="0" fontId="8" fillId="7" borderId="13" xfId="0" applyFont="1" applyFill="1" applyBorder="1" applyAlignment="1"/>
    <xf numFmtId="0" fontId="8" fillId="0" borderId="0" xfId="0" quotePrefix="1" applyFont="1" applyAlignment="1">
      <alignment horizontal="left" vertical="center"/>
    </xf>
    <xf numFmtId="176" fontId="8" fillId="0" borderId="4" xfId="6" applyNumberFormat="1" applyFont="1" applyBorder="1" applyAlignment="1">
      <alignment vertical="center"/>
    </xf>
    <xf numFmtId="176" fontId="8" fillId="0" borderId="5" xfId="6" applyNumberFormat="1" applyFont="1" applyBorder="1" applyAlignment="1">
      <alignment vertical="center"/>
    </xf>
    <xf numFmtId="177" fontId="8" fillId="0" borderId="6" xfId="0" applyNumberFormat="1" applyFont="1" applyBorder="1" applyAlignment="1"/>
    <xf numFmtId="177" fontId="8" fillId="0" borderId="7" xfId="0" applyNumberFormat="1" applyFont="1" applyBorder="1" applyAlignment="1"/>
    <xf numFmtId="177" fontId="8" fillId="0" borderId="4" xfId="0" applyNumberFormat="1" applyFont="1" applyBorder="1" applyAlignment="1"/>
    <xf numFmtId="177" fontId="8" fillId="0" borderId="5" xfId="0" applyNumberFormat="1" applyFont="1" applyBorder="1" applyAlignment="1"/>
    <xf numFmtId="176" fontId="8" fillId="0" borderId="8" xfId="6" applyNumberFormat="1" applyFont="1" applyBorder="1" applyAlignment="1">
      <alignment vertical="center"/>
    </xf>
    <xf numFmtId="176" fontId="8" fillId="0" borderId="9" xfId="6" applyNumberFormat="1" applyFont="1" applyBorder="1" applyAlignment="1">
      <alignment vertical="center"/>
    </xf>
    <xf numFmtId="177" fontId="8" fillId="0" borderId="8" xfId="0" applyNumberFormat="1" applyFont="1" applyBorder="1" applyAlignment="1"/>
    <xf numFmtId="177" fontId="8" fillId="0" borderId="9" xfId="0" applyNumberFormat="1" applyFont="1" applyBorder="1" applyAlignment="1"/>
    <xf numFmtId="176" fontId="8" fillId="0" borderId="0" xfId="6" applyNumberFormat="1" applyFont="1" applyAlignment="1">
      <alignment vertical="center"/>
    </xf>
    <xf numFmtId="0" fontId="8" fillId="7" borderId="1" xfId="0" applyFont="1" applyFill="1" applyBorder="1" applyAlignment="1"/>
    <xf numFmtId="0" fontId="8" fillId="7" borderId="2" xfId="0" applyFont="1" applyFill="1" applyBorder="1" applyAlignment="1"/>
    <xf numFmtId="14" fontId="8" fillId="7" borderId="1" xfId="0" quotePrefix="1" applyNumberFormat="1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distributed"/>
    </xf>
    <xf numFmtId="0" fontId="8" fillId="7" borderId="2" xfId="0" quotePrefix="1" applyFont="1" applyFill="1" applyBorder="1" applyAlignment="1">
      <alignment horizontal="left"/>
    </xf>
    <xf numFmtId="0" fontId="8" fillId="7" borderId="1" xfId="0" quotePrefix="1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5" xfId="0" quotePrefix="1" applyFont="1" applyFill="1" applyBorder="1" applyAlignment="1">
      <alignment horizontal="left" vertical="center"/>
    </xf>
    <xf numFmtId="0" fontId="8" fillId="7" borderId="5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9" xfId="0" quotePrefix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2" xfId="0" applyFont="1" applyBorder="1" applyAlignment="1"/>
    <xf numFmtId="38" fontId="22" fillId="0" borderId="1" xfId="6" applyFont="1" applyFill="1" applyBorder="1" applyAlignment="1">
      <alignment vertical="center"/>
    </xf>
    <xf numFmtId="0" fontId="22" fillId="0" borderId="2" xfId="0" applyFont="1" applyBorder="1" applyAlignment="1"/>
    <xf numFmtId="0" fontId="22" fillId="0" borderId="0" xfId="0" applyFont="1" applyAlignment="1"/>
    <xf numFmtId="14" fontId="22" fillId="2" borderId="32" xfId="0" applyNumberFormat="1" applyFont="1" applyFill="1" applyBorder="1" applyAlignment="1"/>
    <xf numFmtId="0" fontId="22" fillId="2" borderId="33" xfId="0" applyFont="1" applyFill="1" applyBorder="1" applyAlignment="1"/>
    <xf numFmtId="0" fontId="22" fillId="2" borderId="34" xfId="0" applyFont="1" applyFill="1" applyBorder="1" applyAlignment="1"/>
    <xf numFmtId="0" fontId="22" fillId="2" borderId="22" xfId="0" applyFont="1" applyFill="1" applyBorder="1" applyAlignment="1"/>
    <xf numFmtId="0" fontId="22" fillId="2" borderId="2" xfId="0" applyFont="1" applyFill="1" applyBorder="1" applyAlignment="1"/>
    <xf numFmtId="0" fontId="22" fillId="2" borderId="4" xfId="0" applyFont="1" applyFill="1" applyBorder="1" applyAlignment="1"/>
    <xf numFmtId="0" fontId="22" fillId="2" borderId="0" xfId="0" applyFont="1" applyFill="1" applyBorder="1" applyAlignment="1"/>
    <xf numFmtId="0" fontId="22" fillId="2" borderId="5" xfId="0" applyFont="1" applyFill="1" applyBorder="1" applyAlignment="1"/>
    <xf numFmtId="0" fontId="22" fillId="2" borderId="0" xfId="0" quotePrefix="1" applyFont="1" applyFill="1" applyBorder="1" applyAlignment="1">
      <alignment horizontal="left"/>
    </xf>
    <xf numFmtId="0" fontId="22" fillId="2" borderId="5" xfId="0" quotePrefix="1" applyFont="1" applyFill="1" applyBorder="1" applyAlignment="1">
      <alignment horizontal="left"/>
    </xf>
    <xf numFmtId="14" fontId="22" fillId="2" borderId="0" xfId="0" applyNumberFormat="1" applyFont="1" applyFill="1" applyBorder="1" applyAlignment="1"/>
    <xf numFmtId="0" fontId="22" fillId="2" borderId="8" xfId="0" applyFont="1" applyFill="1" applyBorder="1" applyAlignment="1"/>
    <xf numFmtId="14" fontId="22" fillId="2" borderId="25" xfId="0" applyNumberFormat="1" applyFont="1" applyFill="1" applyBorder="1" applyAlignment="1"/>
    <xf numFmtId="0" fontId="22" fillId="2" borderId="25" xfId="0" applyFont="1" applyFill="1" applyBorder="1" applyAlignment="1"/>
    <xf numFmtId="0" fontId="22" fillId="2" borderId="9" xfId="0" applyFont="1" applyFill="1" applyBorder="1" applyAlignment="1"/>
    <xf numFmtId="0" fontId="8" fillId="0" borderId="26" xfId="0" applyNumberFormat="1" applyFont="1" applyFill="1" applyBorder="1" applyAlignment="1">
      <alignment vertical="top"/>
    </xf>
    <xf numFmtId="0" fontId="8" fillId="0" borderId="14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17" xfId="0" applyFont="1" applyBorder="1">
      <alignment vertical="center"/>
    </xf>
    <xf numFmtId="0" fontId="8" fillId="4" borderId="14" xfId="0" applyFont="1" applyFill="1" applyBorder="1">
      <alignment vertical="center"/>
    </xf>
    <xf numFmtId="0" fontId="8" fillId="0" borderId="27" xfId="0" applyNumberFormat="1" applyFont="1" applyFill="1" applyBorder="1" applyAlignment="1"/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8" fillId="4" borderId="15" xfId="0" applyFont="1" applyFill="1" applyBorder="1">
      <alignment vertical="center"/>
    </xf>
    <xf numFmtId="0" fontId="8" fillId="0" borderId="27" xfId="0" quotePrefix="1" applyNumberFormat="1" applyFont="1" applyFill="1" applyBorder="1" applyAlignment="1">
      <alignment horizontal="left"/>
    </xf>
    <xf numFmtId="0" fontId="16" fillId="0" borderId="27" xfId="0" applyNumberFormat="1" applyFont="1" applyFill="1" applyBorder="1" applyAlignment="1"/>
    <xf numFmtId="0" fontId="16" fillId="0" borderId="15" xfId="0" applyFont="1" applyBorder="1">
      <alignment vertical="center"/>
    </xf>
    <xf numFmtId="0" fontId="8" fillId="0" borderId="28" xfId="0" applyNumberFormat="1" applyFont="1" applyFill="1" applyBorder="1" applyAlignment="1"/>
    <xf numFmtId="0" fontId="8" fillId="0" borderId="16" xfId="0" applyFont="1" applyBorder="1">
      <alignment vertical="center"/>
    </xf>
    <xf numFmtId="0" fontId="16" fillId="0" borderId="3" xfId="0" applyNumberFormat="1" applyFont="1" applyFill="1" applyBorder="1" applyAlignment="1"/>
    <xf numFmtId="0" fontId="16" fillId="0" borderId="16" xfId="0" applyFont="1" applyBorder="1">
      <alignment vertical="center"/>
    </xf>
    <xf numFmtId="0" fontId="16" fillId="0" borderId="0" xfId="0" applyFont="1">
      <alignment vertical="center"/>
    </xf>
    <xf numFmtId="0" fontId="8" fillId="0" borderId="28" xfId="0" applyFont="1" applyBorder="1">
      <alignment vertical="center"/>
    </xf>
    <xf numFmtId="0" fontId="8" fillId="7" borderId="13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8" fillId="7" borderId="13" xfId="0" applyFont="1" applyFill="1" applyBorder="1">
      <alignment vertical="center"/>
    </xf>
    <xf numFmtId="0" fontId="8" fillId="7" borderId="14" xfId="0" applyFont="1" applyFill="1" applyBorder="1">
      <alignment vertical="center"/>
    </xf>
    <xf numFmtId="0" fontId="8" fillId="7" borderId="15" xfId="0" applyFont="1" applyFill="1" applyBorder="1">
      <alignment vertical="center"/>
    </xf>
    <xf numFmtId="0" fontId="16" fillId="7" borderId="15" xfId="0" applyFont="1" applyFill="1" applyBorder="1">
      <alignment vertical="center"/>
    </xf>
    <xf numFmtId="0" fontId="16" fillId="7" borderId="16" xfId="0" applyFont="1" applyFill="1" applyBorder="1">
      <alignment vertical="center"/>
    </xf>
    <xf numFmtId="0" fontId="8" fillId="7" borderId="1" xfId="0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/>
    <xf numFmtId="0" fontId="8" fillId="0" borderId="14" xfId="0" applyNumberFormat="1" applyFont="1" applyFill="1" applyBorder="1" applyAlignment="1">
      <alignment vertical="top"/>
    </xf>
    <xf numFmtId="0" fontId="8" fillId="0" borderId="0" xfId="0" applyNumberFormat="1" applyFont="1" applyFill="1" applyBorder="1" applyAlignment="1"/>
    <xf numFmtId="0" fontId="8" fillId="0" borderId="15" xfId="0" applyNumberFormat="1" applyFont="1" applyFill="1" applyBorder="1" applyAlignment="1"/>
    <xf numFmtId="0" fontId="23" fillId="0" borderId="0" xfId="0" applyNumberFormat="1" applyFont="1" applyFill="1" applyBorder="1" applyAlignment="1"/>
    <xf numFmtId="0" fontId="8" fillId="0" borderId="15" xfId="0" quotePrefix="1" applyNumberFormat="1" applyFont="1" applyFill="1" applyBorder="1" applyAlignment="1">
      <alignment horizontal="left"/>
    </xf>
    <xf numFmtId="0" fontId="8" fillId="0" borderId="15" xfId="0" quotePrefix="1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/>
    <xf numFmtId="0" fontId="8" fillId="0" borderId="0" xfId="0" quotePrefix="1" applyNumberFormat="1" applyFont="1" applyFill="1" applyBorder="1" applyAlignment="1">
      <alignment horizontal="left"/>
    </xf>
    <xf numFmtId="0" fontId="8" fillId="0" borderId="0" xfId="0" quotePrefix="1" applyNumberFormat="1" applyFont="1" applyFill="1" applyBorder="1" applyAlignment="1"/>
    <xf numFmtId="0" fontId="8" fillId="0" borderId="16" xfId="0" applyNumberFormat="1" applyFont="1" applyFill="1" applyBorder="1" applyAlignment="1"/>
    <xf numFmtId="38" fontId="8" fillId="0" borderId="0" xfId="0" applyNumberFormat="1" applyFont="1" applyFill="1" applyBorder="1" applyAlignment="1"/>
    <xf numFmtId="2" fontId="8" fillId="0" borderId="0" xfId="0" quotePrefix="1" applyNumberFormat="1" applyFont="1" applyFill="1" applyBorder="1" applyAlignment="1"/>
    <xf numFmtId="179" fontId="8" fillId="0" borderId="0" xfId="0" applyNumberFormat="1" applyFont="1" applyFill="1" applyBorder="1" applyAlignment="1"/>
    <xf numFmtId="178" fontId="8" fillId="0" borderId="0" xfId="0" applyNumberFormat="1" applyFont="1" applyFill="1" applyBorder="1" applyAlignment="1"/>
    <xf numFmtId="2" fontId="8" fillId="0" borderId="0" xfId="0" applyNumberFormat="1" applyFont="1" applyFill="1" applyBorder="1" applyAlignment="1"/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7" borderId="13" xfId="0" quotePrefix="1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 vertical="center"/>
    </xf>
    <xf numFmtId="0" fontId="15" fillId="8" borderId="13" xfId="1" applyFont="1" applyFill="1" applyBorder="1" applyAlignment="1" applyProtection="1">
      <alignment horizontal="center" vertical="center" wrapText="1"/>
    </xf>
    <xf numFmtId="0" fontId="15" fillId="8" borderId="3" xfId="1" applyFont="1" applyFill="1" applyBorder="1" applyAlignment="1" applyProtection="1">
      <alignment horizontal="center" vertical="center" wrapText="1"/>
    </xf>
    <xf numFmtId="0" fontId="15" fillId="8" borderId="30" xfId="1" applyFont="1" applyFill="1" applyBorder="1" applyAlignment="1" applyProtection="1">
      <alignment horizontal="center" vertical="center" wrapText="1"/>
    </xf>
    <xf numFmtId="0" fontId="15" fillId="8" borderId="7" xfId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7" fillId="0" borderId="0" xfId="0" applyFont="1" applyFill="1">
      <alignment vertical="center"/>
    </xf>
    <xf numFmtId="0" fontId="27" fillId="0" borderId="0" xfId="0" applyFont="1" applyFill="1" applyBorder="1">
      <alignment vertical="center"/>
    </xf>
    <xf numFmtId="0" fontId="27" fillId="0" borderId="0" xfId="0" applyFont="1" applyFill="1" applyAlignment="1">
      <alignment horizontal="center" vertical="center"/>
    </xf>
    <xf numFmtId="0" fontId="25" fillId="6" borderId="30" xfId="0" applyFont="1" applyFill="1" applyBorder="1" applyProtection="1">
      <alignment vertical="center"/>
      <protection locked="0"/>
    </xf>
    <xf numFmtId="0" fontId="26" fillId="6" borderId="7" xfId="0" applyFont="1" applyFill="1" applyBorder="1" applyAlignment="1" applyProtection="1">
      <alignment horizontal="center" vertical="center"/>
      <protection locked="0"/>
    </xf>
    <xf numFmtId="0" fontId="29" fillId="0" borderId="0" xfId="0" applyFont="1">
      <alignment vertical="center"/>
    </xf>
    <xf numFmtId="0" fontId="30" fillId="10" borderId="38" xfId="0" applyFont="1" applyFill="1" applyBorder="1" applyAlignment="1">
      <alignment horizontal="right" wrapText="1"/>
    </xf>
    <xf numFmtId="0" fontId="33" fillId="10" borderId="37" xfId="0" applyFont="1" applyFill="1" applyBorder="1" applyAlignment="1">
      <alignment horizontal="center" wrapText="1"/>
    </xf>
    <xf numFmtId="0" fontId="29" fillId="9" borderId="0" xfId="0" applyFont="1" applyFill="1">
      <alignment vertical="center"/>
    </xf>
    <xf numFmtId="0" fontId="34" fillId="9" borderId="0" xfId="0" applyFont="1" applyFill="1" applyAlignment="1">
      <alignment vertical="center"/>
    </xf>
    <xf numFmtId="0" fontId="29" fillId="9" borderId="0" xfId="0" applyFont="1" applyFill="1" applyBorder="1">
      <alignment vertical="center"/>
    </xf>
    <xf numFmtId="0" fontId="31" fillId="9" borderId="35" xfId="0" applyFont="1" applyFill="1" applyBorder="1" applyAlignment="1">
      <alignment horizontal="left" vertical="center" wrapText="1" readingOrder="1"/>
    </xf>
    <xf numFmtId="0" fontId="32" fillId="9" borderId="0" xfId="0" applyFont="1" applyFill="1" applyAlignment="1">
      <alignment vertical="top" wrapText="1"/>
    </xf>
    <xf numFmtId="0" fontId="31" fillId="9" borderId="0" xfId="0" applyFont="1" applyFill="1" applyAlignment="1">
      <alignment horizontal="left" vertical="center" wrapText="1" readingOrder="1"/>
    </xf>
    <xf numFmtId="0" fontId="28" fillId="12" borderId="0" xfId="0" applyFont="1" applyFill="1">
      <alignment vertical="center"/>
    </xf>
    <xf numFmtId="0" fontId="35" fillId="9" borderId="0" xfId="0" applyFont="1" applyFill="1" applyAlignment="1">
      <alignment vertical="center"/>
    </xf>
    <xf numFmtId="0" fontId="40" fillId="9" borderId="0" xfId="0" applyFont="1" applyFill="1" applyBorder="1" applyAlignment="1">
      <alignment horizontal="left" vertical="center" wrapText="1" readingOrder="1"/>
    </xf>
    <xf numFmtId="0" fontId="41" fillId="9" borderId="0" xfId="0" applyFont="1" applyFill="1" applyBorder="1" applyAlignment="1">
      <alignment vertical="top" wrapText="1"/>
    </xf>
    <xf numFmtId="0" fontId="42" fillId="9" borderId="0" xfId="0" applyFont="1" applyFill="1" applyAlignment="1">
      <alignment horizontal="center"/>
    </xf>
    <xf numFmtId="0" fontId="43" fillId="12" borderId="0" xfId="0" applyFont="1" applyFill="1" applyAlignment="1">
      <alignment horizontal="left" vertical="center" readingOrder="1"/>
    </xf>
    <xf numFmtId="0" fontId="39" fillId="12" borderId="0" xfId="0" applyFont="1" applyFill="1" applyAlignment="1">
      <alignment horizontal="center"/>
    </xf>
    <xf numFmtId="0" fontId="37" fillId="13" borderId="0" xfId="0" applyFont="1" applyFill="1">
      <alignment vertical="center"/>
    </xf>
    <xf numFmtId="0" fontId="29" fillId="13" borderId="0" xfId="0" applyFont="1" applyFill="1">
      <alignment vertical="center"/>
    </xf>
    <xf numFmtId="0" fontId="29" fillId="6" borderId="0" xfId="0" applyFont="1" applyFill="1">
      <alignment vertical="center"/>
    </xf>
    <xf numFmtId="0" fontId="37" fillId="6" borderId="0" xfId="0" applyFont="1" applyFill="1" applyAlignment="1">
      <alignment vertical="center"/>
    </xf>
    <xf numFmtId="0" fontId="44" fillId="12" borderId="0" xfId="0" applyFont="1" applyFill="1" applyAlignment="1">
      <alignment horizontal="center"/>
    </xf>
    <xf numFmtId="0" fontId="45" fillId="9" borderId="0" xfId="0" applyFont="1" applyFill="1" applyAlignment="1">
      <alignment horizontal="left"/>
    </xf>
    <xf numFmtId="0" fontId="46" fillId="9" borderId="0" xfId="0" applyFont="1" applyFill="1" applyAlignment="1"/>
    <xf numFmtId="0" fontId="47" fillId="11" borderId="36" xfId="0" applyFont="1" applyFill="1" applyBorder="1" applyAlignment="1" applyProtection="1">
      <alignment horizontal="center" vertical="center" wrapText="1" readingOrder="1"/>
      <protection locked="0"/>
    </xf>
    <xf numFmtId="0" fontId="47" fillId="11" borderId="36" xfId="0" applyFont="1" applyFill="1" applyBorder="1" applyAlignment="1" applyProtection="1">
      <alignment horizontal="center" vertical="center" shrinkToFit="1" readingOrder="1"/>
      <protection locked="0"/>
    </xf>
    <xf numFmtId="0" fontId="46" fillId="9" borderId="0" xfId="0" applyFont="1" applyFill="1" applyAlignment="1">
      <alignment horizontal="left"/>
    </xf>
    <xf numFmtId="0" fontId="36" fillId="13" borderId="0" xfId="0" applyFont="1" applyFill="1" applyAlignment="1">
      <alignment horizontal="center" vertical="center"/>
    </xf>
    <xf numFmtId="3" fontId="38" fillId="13" borderId="39" xfId="0" applyNumberFormat="1" applyFont="1" applyFill="1" applyBorder="1" applyAlignment="1">
      <alignment horizontal="right" vertical="center"/>
    </xf>
    <xf numFmtId="3" fontId="38" fillId="13" borderId="40" xfId="0" applyNumberFormat="1" applyFont="1" applyFill="1" applyBorder="1" applyAlignment="1">
      <alignment horizontal="right" vertical="center"/>
    </xf>
    <xf numFmtId="3" fontId="38" fillId="13" borderId="42" xfId="0" applyNumberFormat="1" applyFont="1" applyFill="1" applyBorder="1" applyAlignment="1">
      <alignment horizontal="right" vertical="center"/>
    </xf>
    <xf numFmtId="3" fontId="38" fillId="13" borderId="43" xfId="0" applyNumberFormat="1" applyFont="1" applyFill="1" applyBorder="1" applyAlignment="1">
      <alignment horizontal="right" vertical="center"/>
    </xf>
    <xf numFmtId="0" fontId="36" fillId="13" borderId="41" xfId="0" applyFont="1" applyFill="1" applyBorder="1" applyAlignment="1">
      <alignment horizontal="center"/>
    </xf>
    <xf numFmtId="0" fontId="36" fillId="13" borderId="44" xfId="0" applyFont="1" applyFill="1" applyBorder="1" applyAlignment="1">
      <alignment horizontal="center"/>
    </xf>
    <xf numFmtId="3" fontId="38" fillId="6" borderId="39" xfId="0" applyNumberFormat="1" applyFont="1" applyFill="1" applyBorder="1" applyAlignment="1">
      <alignment horizontal="right" vertical="center"/>
    </xf>
    <xf numFmtId="3" fontId="38" fillId="6" borderId="40" xfId="0" applyNumberFormat="1" applyFont="1" applyFill="1" applyBorder="1" applyAlignment="1">
      <alignment horizontal="right" vertical="center"/>
    </xf>
    <xf numFmtId="3" fontId="38" fillId="6" borderId="42" xfId="0" applyNumberFormat="1" applyFont="1" applyFill="1" applyBorder="1" applyAlignment="1">
      <alignment horizontal="right" vertical="center"/>
    </xf>
    <xf numFmtId="3" fontId="38" fillId="6" borderId="43" xfId="0" applyNumberFormat="1" applyFont="1" applyFill="1" applyBorder="1" applyAlignment="1">
      <alignment horizontal="right" vertical="center"/>
    </xf>
    <xf numFmtId="0" fontId="36" fillId="6" borderId="41" xfId="0" applyFont="1" applyFill="1" applyBorder="1" applyAlignment="1">
      <alignment horizontal="center"/>
    </xf>
    <xf numFmtId="0" fontId="36" fillId="6" borderId="44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86" fontId="14" fillId="3" borderId="1" xfId="0" applyNumberFormat="1" applyFont="1" applyFill="1" applyBorder="1" applyAlignment="1">
      <alignment horizontal="center" vertical="center"/>
    </xf>
    <xf numFmtId="186" fontId="14" fillId="3" borderId="22" xfId="0" applyNumberFormat="1" applyFont="1" applyFill="1" applyBorder="1" applyAlignment="1">
      <alignment horizontal="center" vertical="center"/>
    </xf>
    <xf numFmtId="186" fontId="14" fillId="3" borderId="2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87" fontId="14" fillId="0" borderId="1" xfId="0" applyNumberFormat="1" applyFont="1" applyFill="1" applyBorder="1" applyAlignment="1">
      <alignment horizontal="center" vertical="center"/>
    </xf>
    <xf numFmtId="187" fontId="14" fillId="0" borderId="22" xfId="0" applyNumberFormat="1" applyFont="1" applyFill="1" applyBorder="1" applyAlignment="1">
      <alignment horizontal="center" vertical="center"/>
    </xf>
    <xf numFmtId="187" fontId="14" fillId="0" borderId="2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</cellXfs>
  <cellStyles count="7">
    <cellStyle name="桁区切り" xfId="6" builtinId="6"/>
    <cellStyle name="桁区切り 2" xfId="4"/>
    <cellStyle name="標準" xfId="0" builtinId="0"/>
    <cellStyle name="標準 2" xfId="1"/>
    <cellStyle name="標準 2 2" xfId="5"/>
    <cellStyle name="標準 3" xfId="2"/>
    <cellStyle name="標準 3 2" xfId="3"/>
  </cellStyles>
  <dxfs count="0"/>
  <tableStyles count="0" defaultTableStyle="TableStyleMedium2" defaultPivotStyle="PivotStyleLight16"/>
  <colors>
    <mruColors>
      <color rgb="FFFFFFDD"/>
      <color rgb="FF024664"/>
      <color rgb="FFFA5F2D"/>
      <color rgb="FFFF5E2E"/>
      <color rgb="FFEE5A32"/>
      <color rgb="FFFF7B21"/>
      <color rgb="FFFFFFA3"/>
      <color rgb="FF89E0FF"/>
      <color rgb="FFFAD5A4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682851</xdr:colOff>
      <xdr:row>2</xdr:row>
      <xdr:rowOff>24954</xdr:rowOff>
    </xdr:from>
    <xdr:to>
      <xdr:col>15</xdr:col>
      <xdr:colOff>0</xdr:colOff>
      <xdr:row>2</xdr:row>
      <xdr:rowOff>24954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1BD40F2-3A9A-4C60-B745-2D0AEB79F16B}"/>
            </a:ext>
          </a:extLst>
        </xdr:cNvPr>
        <xdr:cNvCxnSpPr>
          <a:cxnSpLocks/>
        </xdr:cNvCxnSpPr>
      </xdr:nvCxnSpPr>
      <xdr:spPr>
        <a:xfrm>
          <a:off x="682851" y="434529"/>
          <a:ext cx="14128524" cy="0"/>
        </a:xfrm>
        <a:prstGeom prst="line">
          <a:avLst/>
        </a:prstGeom>
        <a:ln w="19050">
          <a:solidFill>
            <a:srgbClr val="024E6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635733</xdr:colOff>
      <xdr:row>12</xdr:row>
      <xdr:rowOff>131496</xdr:rowOff>
    </xdr:from>
    <xdr:to>
      <xdr:col>5</xdr:col>
      <xdr:colOff>155712</xdr:colOff>
      <xdr:row>14</xdr:row>
      <xdr:rowOff>99520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F0447FB7-3453-4988-92E3-B7ADB2E49F76}"/>
            </a:ext>
          </a:extLst>
        </xdr:cNvPr>
        <xdr:cNvSpPr/>
      </xdr:nvSpPr>
      <xdr:spPr>
        <a:xfrm rot="5400000">
          <a:off x="3940723" y="3008231"/>
          <a:ext cx="415699" cy="205779"/>
        </a:xfrm>
        <a:prstGeom prst="triangle">
          <a:avLst/>
        </a:prstGeom>
        <a:solidFill>
          <a:srgbClr val="02466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013">
            <a:solidFill>
              <a:srgbClr val="3F7285"/>
            </a:solidFill>
          </a:endParaRPr>
        </a:p>
      </xdr:txBody>
    </xdr:sp>
    <xdr:clientData/>
  </xdr:twoCellAnchor>
  <xdr:twoCellAnchor>
    <xdr:from>
      <xdr:col>4</xdr:col>
      <xdr:colOff>482413</xdr:colOff>
      <xdr:row>6</xdr:row>
      <xdr:rowOff>28575</xdr:rowOff>
    </xdr:from>
    <xdr:to>
      <xdr:col>4</xdr:col>
      <xdr:colOff>619629</xdr:colOff>
      <xdr:row>20</xdr:row>
      <xdr:rowOff>115303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8D7AA5E-6E8D-4D27-978E-372FDBB95D89}"/>
            </a:ext>
          </a:extLst>
        </xdr:cNvPr>
        <xdr:cNvSpPr/>
      </xdr:nvSpPr>
      <xdr:spPr>
        <a:xfrm>
          <a:off x="3892363" y="1438275"/>
          <a:ext cx="137216" cy="3239503"/>
        </a:xfrm>
        <a:prstGeom prst="rightBracket">
          <a:avLst>
            <a:gd name="adj" fmla="val 0"/>
          </a:avLst>
        </a:prstGeom>
        <a:ln w="38100">
          <a:solidFill>
            <a:srgbClr val="02466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51435" tIns="25718" rIns="51435" bIns="25718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013"/>
        </a:p>
      </xdr:txBody>
    </xdr:sp>
    <xdr:clientData/>
  </xdr:twoCellAnchor>
  <xdr:twoCellAnchor>
    <xdr:from>
      <xdr:col>7</xdr:col>
      <xdr:colOff>5993</xdr:colOff>
      <xdr:row>11</xdr:row>
      <xdr:rowOff>47625</xdr:rowOff>
    </xdr:from>
    <xdr:to>
      <xdr:col>14</xdr:col>
      <xdr:colOff>313765</xdr:colOff>
      <xdr:row>14</xdr:row>
      <xdr:rowOff>67235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AC6D79C-7B06-436A-8BA4-FB363EDA5703}"/>
            </a:ext>
          </a:extLst>
        </xdr:cNvPr>
        <xdr:cNvSpPr/>
      </xdr:nvSpPr>
      <xdr:spPr>
        <a:xfrm>
          <a:off x="4701258" y="2277596"/>
          <a:ext cx="5092683" cy="759198"/>
        </a:xfrm>
        <a:prstGeom prst="rect">
          <a:avLst/>
        </a:prstGeom>
      </xdr:spPr>
      <xdr:txBody>
        <a:bodyPr wrap="square" lIns="0" tIns="0" rIns="0" bIns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120000"/>
            </a:lnSpc>
          </a:pPr>
          <a:r>
            <a:rPr kumimoji="1" lang="en-US" altLang="ja-JP" sz="1050" baseline="0">
              <a:solidFill>
                <a:schemeClr val="tx1">
                  <a:lumMod val="85000"/>
                  <a:lumOff val="1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50" baseline="0">
              <a:solidFill>
                <a:schemeClr val="tx1">
                  <a:lumMod val="85000"/>
                  <a:lumOff val="1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保険期間が</a:t>
          </a:r>
          <a:r>
            <a:rPr kumimoji="1" lang="en-US" altLang="ja-JP" sz="1050" baseline="0">
              <a:solidFill>
                <a:schemeClr val="tx1">
                  <a:lumMod val="85000"/>
                  <a:lumOff val="1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  <a:r>
            <a:rPr kumimoji="1" lang="ja-JP" altLang="en-US" sz="1050" baseline="0">
              <a:solidFill>
                <a:schemeClr val="tx1">
                  <a:lumMod val="85000"/>
                  <a:lumOff val="1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年以上の場合、最終年の保険金が表示されます。</a:t>
          </a:r>
          <a:endParaRPr kumimoji="1" lang="en-US" altLang="ja-JP" sz="1050" baseline="0">
            <a:solidFill>
              <a:schemeClr val="tx1">
                <a:lumMod val="85000"/>
                <a:lumOff val="1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defTabSz="514350">
            <a:lnSpc>
              <a:spcPct val="120000"/>
            </a:lnSpc>
            <a:defRPr/>
          </a:pPr>
          <a:r>
            <a:rPr kumimoji="1" lang="en-US" altLang="ja-JP" sz="1050" baseline="0">
              <a:solidFill>
                <a:schemeClr val="tx1">
                  <a:lumMod val="85000"/>
                  <a:lumOff val="1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lang="ja-JP" altLang="en-US" sz="1050" baseline="0">
              <a:solidFill>
                <a:schemeClr val="tx1">
                  <a:lumMod val="85000"/>
                  <a:lumOff val="1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損害の程度等によって、上記金額よりも減額される場合があります。</a:t>
          </a:r>
        </a:p>
      </xdr:txBody>
    </xdr:sp>
    <xdr:clientData/>
  </xdr:twoCellAnchor>
  <xdr:twoCellAnchor>
    <xdr:from>
      <xdr:col>6</xdr:col>
      <xdr:colOff>276175</xdr:colOff>
      <xdr:row>19</xdr:row>
      <xdr:rowOff>36443</xdr:rowOff>
    </xdr:from>
    <xdr:to>
      <xdr:col>15</xdr:col>
      <xdr:colOff>145677</xdr:colOff>
      <xdr:row>24</xdr:row>
      <xdr:rowOff>22068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674532C-CDD0-4163-BF9A-5E49E119E33A}"/>
            </a:ext>
          </a:extLst>
        </xdr:cNvPr>
        <xdr:cNvSpPr/>
      </xdr:nvSpPr>
      <xdr:spPr>
        <a:xfrm>
          <a:off x="4679656" y="3978328"/>
          <a:ext cx="5672425" cy="1209221"/>
        </a:xfrm>
        <a:prstGeom prst="rect">
          <a:avLst/>
        </a:prstGeom>
      </xdr:spPr>
      <xdr:txBody>
        <a:bodyPr wrap="square" lIns="0" tIns="0" rIns="0" bIns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02692" indent="-102692">
            <a:lnSpc>
              <a:spcPct val="120000"/>
            </a:lnSpc>
          </a:pPr>
          <a:r>
            <a:rPr lang="en-US" altLang="ja-JP" sz="105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植栽本数及び生立本数が通常の森林と大きく異なる場合には、上記の試算結果と</a:t>
          </a:r>
          <a:br>
            <a:rPr lang="en-US" altLang="ja-JP" sz="105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異なる場合がございます（お申込の際にご確認ください）。</a:t>
          </a:r>
        </a:p>
        <a:p>
          <a:pPr marL="92075" indent="-92075">
            <a:lnSpc>
              <a:spcPct val="120000"/>
            </a:lnSpc>
          </a:pPr>
          <a:r>
            <a:rPr lang="en-US" altLang="ja-JP" sz="105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詳しくは、最寄りの森林組合、森林組合連合会、森林保険センターにご相談下さい。</a:t>
          </a:r>
        </a:p>
      </xdr:txBody>
    </xdr:sp>
    <xdr:clientData/>
  </xdr:twoCellAnchor>
  <xdr:twoCellAnchor>
    <xdr:from>
      <xdr:col>6</xdr:col>
      <xdr:colOff>32644</xdr:colOff>
      <xdr:row>6</xdr:row>
      <xdr:rowOff>126675</xdr:rowOff>
    </xdr:from>
    <xdr:to>
      <xdr:col>6</xdr:col>
      <xdr:colOff>223144</xdr:colOff>
      <xdr:row>7</xdr:row>
      <xdr:rowOff>234348</xdr:rowOff>
    </xdr:to>
    <xdr:sp macro="" textlink="">
      <xdr:nvSpPr>
        <xdr:cNvPr id="11" name="上矢印 112">
          <a:extLst>
            <a:ext uri="{FF2B5EF4-FFF2-40B4-BE49-F238E27FC236}">
              <a16:creationId xmlns:a16="http://schemas.microsoft.com/office/drawing/2014/main" id="{2922ECC3-A123-4555-BCE5-F9FC14FAD2BB}"/>
            </a:ext>
          </a:extLst>
        </xdr:cNvPr>
        <xdr:cNvSpPr/>
      </xdr:nvSpPr>
      <xdr:spPr>
        <a:xfrm>
          <a:off x="4436556" y="1280881"/>
          <a:ext cx="190500" cy="286967"/>
        </a:xfrm>
        <a:prstGeom prst="upArrow">
          <a:avLst>
            <a:gd name="adj1" fmla="val 17389"/>
            <a:gd name="adj2" fmla="val 133905"/>
          </a:avLst>
        </a:prstGeom>
        <a:solidFill>
          <a:srgbClr val="024E66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21867</xdr:colOff>
      <xdr:row>14</xdr:row>
      <xdr:rowOff>138312</xdr:rowOff>
    </xdr:from>
    <xdr:to>
      <xdr:col>6</xdr:col>
      <xdr:colOff>212367</xdr:colOff>
      <xdr:row>15</xdr:row>
      <xdr:rowOff>267966</xdr:rowOff>
    </xdr:to>
    <xdr:sp macro="" textlink="">
      <xdr:nvSpPr>
        <xdr:cNvPr id="13" name="上矢印 112">
          <a:extLst>
            <a:ext uri="{FF2B5EF4-FFF2-40B4-BE49-F238E27FC236}">
              <a16:creationId xmlns:a16="http://schemas.microsoft.com/office/drawing/2014/main" id="{302AEBD1-0A7F-4C3C-B2E1-9FE750F5F5DF}"/>
            </a:ext>
          </a:extLst>
        </xdr:cNvPr>
        <xdr:cNvSpPr/>
      </xdr:nvSpPr>
      <xdr:spPr>
        <a:xfrm>
          <a:off x="4425348" y="3113043"/>
          <a:ext cx="190500" cy="290846"/>
        </a:xfrm>
        <a:prstGeom prst="upArrow">
          <a:avLst>
            <a:gd name="adj1" fmla="val 17389"/>
            <a:gd name="adj2" fmla="val 133905"/>
          </a:avLst>
        </a:prstGeom>
        <a:solidFill>
          <a:srgbClr val="024E66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41173</xdr:colOff>
      <xdr:row>4</xdr:row>
      <xdr:rowOff>139212</xdr:rowOff>
    </xdr:from>
    <xdr:to>
      <xdr:col>1</xdr:col>
      <xdr:colOff>476251</xdr:colOff>
      <xdr:row>5</xdr:row>
      <xdr:rowOff>102577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4836E82-73FC-4CAF-A93A-9BD1DB393DD8}"/>
            </a:ext>
          </a:extLst>
        </xdr:cNvPr>
        <xdr:cNvSpPr/>
      </xdr:nvSpPr>
      <xdr:spPr>
        <a:xfrm>
          <a:off x="260981" y="1062404"/>
          <a:ext cx="435078" cy="21248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592697</xdr:colOff>
      <xdr:row>4</xdr:row>
      <xdr:rowOff>54028</xdr:rowOff>
    </xdr:from>
    <xdr:to>
      <xdr:col>9</xdr:col>
      <xdr:colOff>410911</xdr:colOff>
      <xdr:row>5</xdr:row>
      <xdr:rowOff>166477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3A6323C-511D-4996-BDFE-8AB728C0E2AA}"/>
            </a:ext>
          </a:extLst>
        </xdr:cNvPr>
        <xdr:cNvSpPr/>
      </xdr:nvSpPr>
      <xdr:spPr>
        <a:xfrm>
          <a:off x="811772" y="977953"/>
          <a:ext cx="5666564" cy="360099"/>
        </a:xfrm>
        <a:prstGeom prst="rect">
          <a:avLst/>
        </a:prstGeom>
      </xdr:spPr>
      <xdr:txBody>
        <a:bodyPr wrap="square" lIns="0" tIns="0" rIns="0" bIns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102692" indent="-102692">
            <a:lnSpc>
              <a:spcPct val="120000"/>
            </a:lnSpc>
          </a:pPr>
          <a:r>
            <a:rPr lang="ja-JP" altLang="en-US" sz="1200" b="1">
              <a:solidFill>
                <a:schemeClr val="tx1">
                  <a:lumMod val="75000"/>
                  <a:lumOff val="2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86287</xdr:colOff>
      <xdr:row>1</xdr:row>
      <xdr:rowOff>41462</xdr:rowOff>
    </xdr:from>
    <xdr:to>
      <xdr:col>2</xdr:col>
      <xdr:colOff>590551</xdr:colOff>
      <xdr:row>1</xdr:row>
      <xdr:rowOff>270074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8237" y="279587"/>
          <a:ext cx="504264" cy="228612"/>
        </a:xfrm>
        <a:prstGeom prst="rect">
          <a:avLst/>
        </a:prstGeom>
        <a:solidFill>
          <a:srgbClr val="FFFFDD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75489</xdr:colOff>
      <xdr:row>0</xdr:row>
      <xdr:rowOff>0</xdr:rowOff>
    </xdr:from>
    <xdr:to>
      <xdr:col>6</xdr:col>
      <xdr:colOff>28162</xdr:colOff>
      <xdr:row>1</xdr:row>
      <xdr:rowOff>417633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980489" y="0"/>
          <a:ext cx="1367816" cy="662562"/>
          <a:chOff x="1980651" y="0"/>
          <a:chExt cx="1360716" cy="657829"/>
        </a:xfrm>
      </xdr:grpSpPr>
      <xdr:sp macro="" textlink="">
        <xdr:nvSpPr>
          <xdr:cNvPr id="1032" name="Text Box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80651" y="0"/>
            <a:ext cx="1360716" cy="539183"/>
          </a:xfrm>
          <a:prstGeom prst="rect">
            <a:avLst/>
          </a:prstGeom>
          <a:solidFill>
            <a:srgbClr val="89E0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0" rIns="3600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始期日統一のため端数期間がある場合のみ入力</a:t>
            </a:r>
          </a:p>
        </xdr:txBody>
      </xdr:sp>
      <xdr:sp macro="" textlink="">
        <xdr:nvSpPr>
          <xdr:cNvPr id="4" name="二等辺三角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 rot="10800000">
            <a:off x="2827363" y="533272"/>
            <a:ext cx="221274" cy="124557"/>
          </a:xfrm>
          <a:prstGeom prst="triangle">
            <a:avLst/>
          </a:prstGeom>
          <a:solidFill>
            <a:srgbClr val="89E0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187719</xdr:colOff>
      <xdr:row>0</xdr:row>
      <xdr:rowOff>0</xdr:rowOff>
    </xdr:from>
    <xdr:to>
      <xdr:col>8</xdr:col>
      <xdr:colOff>8283</xdr:colOff>
      <xdr:row>1</xdr:row>
      <xdr:rowOff>417633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3507862" y="0"/>
          <a:ext cx="1235707" cy="662562"/>
          <a:chOff x="2069754" y="0"/>
          <a:chExt cx="1360716" cy="657829"/>
        </a:xfrm>
      </xdr:grpSpPr>
      <xdr:sp macro="" textlink="">
        <xdr:nvSpPr>
          <xdr:cNvPr id="8" name="Text Box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69754" y="0"/>
            <a:ext cx="1360716" cy="539183"/>
          </a:xfrm>
          <a:prstGeom prst="rect">
            <a:avLst/>
          </a:prstGeom>
          <a:solidFill>
            <a:srgbClr val="89E0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0" rIns="3600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空欄の場合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【100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％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】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として計算します</a:t>
            </a:r>
          </a:p>
        </xdr:txBody>
      </xdr:sp>
      <xdr:sp macro="" textlink="">
        <xdr:nvSpPr>
          <xdr:cNvPr id="9" name="二等辺三角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 rot="10800000">
            <a:off x="2168587" y="533272"/>
            <a:ext cx="221274" cy="124557"/>
          </a:xfrm>
          <a:prstGeom prst="triangle">
            <a:avLst/>
          </a:prstGeom>
          <a:solidFill>
            <a:srgbClr val="89E0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二等辺三角形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10800000">
            <a:off x="2945725" y="533272"/>
            <a:ext cx="221274" cy="124557"/>
          </a:xfrm>
          <a:prstGeom prst="triangle">
            <a:avLst/>
          </a:prstGeom>
          <a:solidFill>
            <a:srgbClr val="89E0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561975</xdr:colOff>
      <xdr:row>0</xdr:row>
      <xdr:rowOff>0</xdr:rowOff>
    </xdr:from>
    <xdr:to>
      <xdr:col>12</xdr:col>
      <xdr:colOff>8282</xdr:colOff>
      <xdr:row>1</xdr:row>
      <xdr:rowOff>409350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5297261" y="0"/>
          <a:ext cx="2426271" cy="654279"/>
          <a:chOff x="1142833" y="8283"/>
          <a:chExt cx="1684164" cy="649546"/>
        </a:xfrm>
      </xdr:grpSpPr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2833" y="8283"/>
            <a:ext cx="1684164" cy="530900"/>
          </a:xfrm>
          <a:prstGeom prst="rect">
            <a:avLst/>
          </a:prstGeom>
          <a:solidFill>
            <a:srgbClr val="89E0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0" rIns="3600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スギ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【10】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ヒノキ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【20】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その他針葉樹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【30】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広葉樹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【40】</a:t>
            </a:r>
            <a:endParaRPr lang="ja-JP" altLang="en-US" sz="8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sp macro="" textlink="">
        <xdr:nvSpPr>
          <xdr:cNvPr id="12" name="二等辺三角形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 rot="10800000">
            <a:off x="2487777" y="533272"/>
            <a:ext cx="221274" cy="124557"/>
          </a:xfrm>
          <a:prstGeom prst="triangle">
            <a:avLst/>
          </a:prstGeom>
          <a:solidFill>
            <a:srgbClr val="89E0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159461</xdr:colOff>
      <xdr:row>0</xdr:row>
      <xdr:rowOff>0</xdr:rowOff>
    </xdr:from>
    <xdr:to>
      <xdr:col>13</xdr:col>
      <xdr:colOff>515545</xdr:colOff>
      <xdr:row>2</xdr:row>
      <xdr:rowOff>3016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874711" y="0"/>
          <a:ext cx="1363013" cy="669766"/>
          <a:chOff x="2097274" y="1204"/>
          <a:chExt cx="1360716" cy="656625"/>
        </a:xfrm>
      </xdr:grpSpPr>
      <xdr:sp macro="" textlink="">
        <xdr:nvSpPr>
          <xdr:cNvPr id="15" name="Text Box 8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97274" y="1204"/>
            <a:ext cx="1360716" cy="537979"/>
          </a:xfrm>
          <a:prstGeom prst="rect">
            <a:avLst/>
          </a:prstGeom>
          <a:solidFill>
            <a:srgbClr val="89E0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000" tIns="0" rIns="3600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割引がある場合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【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有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】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無い場合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【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空欄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】</a:t>
            </a:r>
            <a:endParaRPr lang="ja-JP" altLang="en-US" sz="8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sp macro="" textlink="">
        <xdr:nvSpPr>
          <xdr:cNvPr id="16" name="二等辺三角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10800000">
            <a:off x="2314586" y="533272"/>
            <a:ext cx="221274" cy="124557"/>
          </a:xfrm>
          <a:prstGeom prst="triangle">
            <a:avLst/>
          </a:prstGeom>
          <a:solidFill>
            <a:srgbClr val="89E0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433"/>
  <sheetViews>
    <sheetView tabSelected="1" view="pageBreakPreview" zoomScaleNormal="100" zoomScaleSheetLayoutView="100" workbookViewId="0"/>
  </sheetViews>
  <sheetFormatPr defaultRowHeight="13.5"/>
  <cols>
    <col min="1" max="1" width="2.875" style="193" customWidth="1"/>
    <col min="2" max="2" width="29.125" style="193" customWidth="1"/>
    <col min="3" max="3" width="3.75" style="193" customWidth="1"/>
    <col min="4" max="4" width="9" style="190" customWidth="1"/>
    <col min="5" max="5" width="9" style="193"/>
    <col min="6" max="6" width="4.25" style="193" customWidth="1"/>
    <col min="7" max="7" width="3.875" style="193" customWidth="1"/>
    <col min="8" max="15" width="9" style="193"/>
    <col min="16" max="16" width="2.875" style="193" customWidth="1"/>
    <col min="17" max="59" width="9" style="193"/>
    <col min="60" max="16384" width="9" style="190"/>
  </cols>
  <sheetData>
    <row r="2" spans="1:17" s="193" customFormat="1" ht="26.25" customHeight="1">
      <c r="B2" s="204" t="s">
        <v>327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205" t="s">
        <v>329</v>
      </c>
      <c r="O2" s="210" t="s">
        <v>328</v>
      </c>
    </row>
    <row r="3" spans="1:17" s="193" customFormat="1"/>
    <row r="4" spans="1:17" s="193" customFormat="1" ht="19.5">
      <c r="B4" s="200" t="s">
        <v>323</v>
      </c>
    </row>
    <row r="5" spans="1:17" s="193" customFormat="1" ht="19.5">
      <c r="B5" s="200"/>
    </row>
    <row r="6" spans="1:17" s="193" customFormat="1" ht="18.75">
      <c r="B6" s="194"/>
    </row>
    <row r="7" spans="1:17" s="193" customFormat="1" ht="14.25" thickBot="1">
      <c r="B7" s="195"/>
      <c r="G7" s="207"/>
      <c r="H7" s="207"/>
      <c r="I7" s="207"/>
      <c r="J7" s="207"/>
      <c r="K7" s="207"/>
      <c r="L7" s="207"/>
      <c r="M7" s="207"/>
      <c r="N7" s="207"/>
      <c r="O7" s="207"/>
    </row>
    <row r="8" spans="1:17" s="190" customFormat="1" ht="22.5" customHeight="1" thickBot="1">
      <c r="A8" s="193"/>
      <c r="B8" s="201" t="s">
        <v>324</v>
      </c>
      <c r="C8" s="196"/>
      <c r="D8" s="213" t="s">
        <v>188</v>
      </c>
      <c r="E8" s="193"/>
      <c r="F8" s="193"/>
      <c r="G8" s="207"/>
      <c r="H8" s="206" t="s">
        <v>330</v>
      </c>
      <c r="I8" s="207"/>
      <c r="J8" s="207"/>
      <c r="K8" s="207"/>
      <c r="L8" s="207"/>
      <c r="M8" s="207"/>
      <c r="N8" s="207"/>
      <c r="O8" s="207"/>
      <c r="P8" s="193"/>
      <c r="Q8" s="193"/>
    </row>
    <row r="9" spans="1:17" s="190" customFormat="1" ht="12.75" customHeight="1" thickBot="1">
      <c r="A9" s="193"/>
      <c r="B9" s="202"/>
      <c r="C9" s="197"/>
      <c r="D9" s="192"/>
      <c r="E9" s="193"/>
      <c r="F9" s="193"/>
      <c r="G9" s="207"/>
      <c r="H9" s="207"/>
      <c r="I9" s="207"/>
      <c r="J9" s="207"/>
      <c r="K9" s="207"/>
      <c r="L9" s="207"/>
      <c r="M9" s="207"/>
      <c r="N9" s="207"/>
      <c r="O9" s="207"/>
      <c r="P9" s="193"/>
      <c r="Q9" s="193"/>
    </row>
    <row r="10" spans="1:17" s="190" customFormat="1" ht="22.5" customHeight="1" thickBot="1">
      <c r="A10" s="193"/>
      <c r="B10" s="201" t="s">
        <v>316</v>
      </c>
      <c r="C10" s="196"/>
      <c r="D10" s="214" t="s">
        <v>317</v>
      </c>
      <c r="E10" s="193"/>
      <c r="F10" s="193"/>
      <c r="G10" s="207"/>
      <c r="H10" s="217">
        <f>簡易保険料算出シート!W4</f>
        <v>1010000</v>
      </c>
      <c r="I10" s="218"/>
      <c r="J10" s="218"/>
      <c r="K10" s="221" t="s">
        <v>325</v>
      </c>
      <c r="L10" s="216"/>
      <c r="M10" s="207"/>
      <c r="N10" s="207"/>
      <c r="O10" s="207"/>
      <c r="P10" s="193"/>
      <c r="Q10" s="193"/>
    </row>
    <row r="11" spans="1:17" s="190" customFormat="1" ht="12.75" customHeight="1" thickBot="1">
      <c r="A11" s="193"/>
      <c r="B11" s="202"/>
      <c r="C11" s="197"/>
      <c r="D11" s="192"/>
      <c r="E11" s="193"/>
      <c r="F11" s="193"/>
      <c r="G11" s="207"/>
      <c r="H11" s="219"/>
      <c r="I11" s="220"/>
      <c r="J11" s="220"/>
      <c r="K11" s="222"/>
      <c r="L11" s="216"/>
      <c r="M11" s="207"/>
      <c r="N11" s="207"/>
      <c r="O11" s="207"/>
      <c r="P11" s="193"/>
      <c r="Q11" s="193"/>
    </row>
    <row r="12" spans="1:17" s="190" customFormat="1" ht="22.5" customHeight="1" thickBot="1">
      <c r="A12" s="193"/>
      <c r="B12" s="201" t="s">
        <v>318</v>
      </c>
      <c r="C12" s="196"/>
      <c r="D12" s="213">
        <v>1</v>
      </c>
      <c r="E12" s="215" t="s">
        <v>331</v>
      </c>
      <c r="F12" s="193"/>
      <c r="G12" s="207"/>
      <c r="H12" s="207"/>
      <c r="I12" s="207"/>
      <c r="J12" s="207"/>
      <c r="K12" s="207"/>
      <c r="L12" s="207"/>
      <c r="M12" s="207"/>
      <c r="N12" s="207"/>
      <c r="O12" s="207"/>
      <c r="P12" s="193"/>
      <c r="Q12" s="193"/>
    </row>
    <row r="13" spans="1:17" s="190" customFormat="1" ht="12.75" customHeight="1" thickBot="1">
      <c r="A13" s="193"/>
      <c r="B13" s="202"/>
      <c r="C13" s="197"/>
      <c r="D13" s="192"/>
      <c r="E13" s="193"/>
      <c r="F13" s="193"/>
      <c r="G13" s="207"/>
      <c r="H13" s="207"/>
      <c r="I13" s="207"/>
      <c r="J13" s="207"/>
      <c r="K13" s="207"/>
      <c r="L13" s="207"/>
      <c r="M13" s="207"/>
      <c r="N13" s="207"/>
      <c r="O13" s="207"/>
      <c r="P13" s="193"/>
      <c r="Q13" s="193"/>
    </row>
    <row r="14" spans="1:17" s="190" customFormat="1" ht="22.5" customHeight="1" thickBot="1">
      <c r="A14" s="193"/>
      <c r="B14" s="201" t="s">
        <v>319</v>
      </c>
      <c r="C14" s="196"/>
      <c r="D14" s="213">
        <v>1</v>
      </c>
      <c r="E14" s="211" t="s">
        <v>332</v>
      </c>
      <c r="F14" s="193"/>
      <c r="G14" s="207"/>
      <c r="H14" s="207"/>
      <c r="I14" s="207"/>
      <c r="J14" s="207"/>
      <c r="K14" s="207"/>
      <c r="L14" s="207"/>
      <c r="M14" s="207"/>
      <c r="N14" s="207"/>
      <c r="O14" s="207"/>
      <c r="P14" s="193"/>
      <c r="Q14" s="193"/>
    </row>
    <row r="15" spans="1:17" s="190" customFormat="1" ht="12.75" customHeight="1" thickBot="1">
      <c r="A15" s="193"/>
      <c r="B15" s="202"/>
      <c r="C15" s="197"/>
      <c r="D15" s="192"/>
      <c r="E15" s="193"/>
      <c r="F15" s="193"/>
      <c r="G15" s="208"/>
      <c r="H15" s="208"/>
      <c r="I15" s="208"/>
      <c r="J15" s="208"/>
      <c r="K15" s="208"/>
      <c r="L15" s="208"/>
      <c r="M15" s="208"/>
      <c r="N15" s="208"/>
      <c r="O15" s="208"/>
      <c r="P15" s="193"/>
      <c r="Q15" s="193"/>
    </row>
    <row r="16" spans="1:17" s="190" customFormat="1" ht="22.5" customHeight="1" thickBot="1">
      <c r="A16" s="193"/>
      <c r="B16" s="201" t="s">
        <v>320</v>
      </c>
      <c r="C16" s="196"/>
      <c r="D16" s="213">
        <v>1</v>
      </c>
      <c r="E16" s="215" t="s">
        <v>333</v>
      </c>
      <c r="F16" s="193"/>
      <c r="G16" s="208"/>
      <c r="H16" s="209" t="s">
        <v>326</v>
      </c>
      <c r="I16" s="208"/>
      <c r="J16" s="208"/>
      <c r="K16" s="208"/>
      <c r="L16" s="208"/>
      <c r="M16" s="208"/>
      <c r="N16" s="208"/>
      <c r="O16" s="208"/>
      <c r="P16" s="193"/>
      <c r="Q16" s="193"/>
    </row>
    <row r="17" spans="1:17" s="190" customFormat="1" ht="12.75" customHeight="1" thickBot="1">
      <c r="A17" s="193"/>
      <c r="B17" s="202"/>
      <c r="C17" s="197"/>
      <c r="D17" s="192"/>
      <c r="E17" s="193"/>
      <c r="F17" s="193"/>
      <c r="G17" s="208"/>
      <c r="H17" s="208"/>
      <c r="I17" s="208"/>
      <c r="J17" s="208"/>
      <c r="K17" s="208"/>
      <c r="L17" s="208"/>
      <c r="M17" s="208"/>
      <c r="N17" s="208"/>
      <c r="O17" s="208"/>
      <c r="P17" s="193"/>
      <c r="Q17" s="193"/>
    </row>
    <row r="18" spans="1:17" s="190" customFormat="1" ht="22.5" customHeight="1" thickBot="1">
      <c r="A18" s="193"/>
      <c r="B18" s="201" t="s">
        <v>321</v>
      </c>
      <c r="C18" s="196"/>
      <c r="D18" s="213">
        <v>100</v>
      </c>
      <c r="E18" s="212" t="s">
        <v>334</v>
      </c>
      <c r="F18" s="193"/>
      <c r="G18" s="208"/>
      <c r="H18" s="223">
        <f ca="1">簡易保険料算出シート!V4</f>
        <v>5413</v>
      </c>
      <c r="I18" s="224"/>
      <c r="J18" s="224"/>
      <c r="K18" s="227" t="s">
        <v>325</v>
      </c>
      <c r="L18" s="208"/>
      <c r="M18" s="208"/>
      <c r="N18" s="208"/>
      <c r="O18" s="208"/>
      <c r="P18" s="193"/>
      <c r="Q18" s="193"/>
    </row>
    <row r="19" spans="1:17" s="190" customFormat="1" ht="12.75" customHeight="1" thickBot="1">
      <c r="A19" s="193"/>
      <c r="B19" s="202"/>
      <c r="C19" s="197"/>
      <c r="D19" s="191"/>
      <c r="E19" s="193"/>
      <c r="F19" s="193"/>
      <c r="G19" s="208"/>
      <c r="H19" s="225"/>
      <c r="I19" s="226"/>
      <c r="J19" s="226"/>
      <c r="K19" s="228"/>
      <c r="L19" s="208"/>
      <c r="M19" s="208"/>
      <c r="N19" s="208"/>
      <c r="O19" s="208"/>
      <c r="P19" s="193"/>
      <c r="Q19" s="193"/>
    </row>
    <row r="20" spans="1:17" s="190" customFormat="1" ht="22.5" customHeight="1" thickBot="1">
      <c r="A20" s="193"/>
      <c r="B20" s="201" t="s">
        <v>322</v>
      </c>
      <c r="C20" s="198"/>
      <c r="D20" s="213"/>
      <c r="E20" s="193"/>
      <c r="F20" s="193"/>
      <c r="G20" s="208"/>
      <c r="H20" s="208"/>
      <c r="I20" s="208"/>
      <c r="J20" s="208"/>
      <c r="K20" s="208"/>
      <c r="L20" s="208"/>
      <c r="M20" s="208"/>
      <c r="N20" s="208"/>
      <c r="O20" s="208"/>
      <c r="P20" s="193"/>
      <c r="Q20" s="193"/>
    </row>
    <row r="21" spans="1:17" s="193" customFormat="1">
      <c r="B21" s="195"/>
      <c r="G21" s="208"/>
      <c r="H21" s="208"/>
      <c r="I21" s="208"/>
      <c r="J21" s="208"/>
      <c r="K21" s="208"/>
      <c r="L21" s="208"/>
      <c r="M21" s="208"/>
      <c r="N21" s="208"/>
      <c r="O21" s="208"/>
    </row>
    <row r="22" spans="1:17" s="193" customFormat="1">
      <c r="B22" s="195"/>
      <c r="G22" s="208"/>
      <c r="H22" s="208"/>
      <c r="I22" s="208"/>
      <c r="J22" s="208"/>
      <c r="K22" s="208"/>
      <c r="L22" s="208"/>
      <c r="M22" s="208"/>
      <c r="N22" s="208"/>
      <c r="O22" s="208"/>
    </row>
    <row r="23" spans="1:17" s="193" customFormat="1">
      <c r="B23" s="195"/>
      <c r="G23" s="208"/>
      <c r="H23" s="208"/>
      <c r="I23" s="208"/>
      <c r="J23" s="208"/>
      <c r="K23" s="208"/>
      <c r="L23" s="208"/>
      <c r="M23" s="208"/>
      <c r="N23" s="208"/>
      <c r="O23" s="208"/>
    </row>
    <row r="24" spans="1:17" s="193" customFormat="1">
      <c r="B24" s="195"/>
      <c r="G24" s="208"/>
      <c r="H24" s="208"/>
      <c r="I24" s="208"/>
      <c r="J24" s="208"/>
      <c r="K24" s="208"/>
      <c r="L24" s="208"/>
      <c r="M24" s="208"/>
      <c r="N24" s="208"/>
      <c r="O24" s="208"/>
    </row>
    <row r="25" spans="1:17" s="193" customFormat="1">
      <c r="B25" s="195"/>
      <c r="G25" s="208"/>
      <c r="H25" s="208"/>
      <c r="I25" s="208"/>
      <c r="J25" s="208"/>
      <c r="K25" s="208"/>
      <c r="L25" s="208"/>
      <c r="M25" s="208"/>
      <c r="N25" s="208"/>
      <c r="O25" s="208"/>
    </row>
    <row r="26" spans="1:17" s="193" customFormat="1">
      <c r="B26" s="195"/>
    </row>
    <row r="27" spans="1:17" s="193" customFormat="1">
      <c r="E27" s="203">
        <f>VLOOKUP(D10,樹種コード!$A$20:$B$33,2,FALSE)</f>
        <v>10</v>
      </c>
      <c r="F27" s="203"/>
    </row>
    <row r="28" spans="1:17" s="193" customFormat="1"/>
    <row r="29" spans="1:17" s="193" customFormat="1"/>
    <row r="30" spans="1:17" s="193" customFormat="1"/>
    <row r="31" spans="1:17" s="193" customFormat="1"/>
    <row r="32" spans="1:17" s="193" customFormat="1"/>
    <row r="33" s="193" customFormat="1"/>
    <row r="34" s="193" customFormat="1"/>
    <row r="35" s="193" customFormat="1"/>
    <row r="36" s="193" customFormat="1"/>
    <row r="37" s="193" customFormat="1"/>
    <row r="38" s="193" customFormat="1"/>
    <row r="39" s="193" customFormat="1"/>
    <row r="40" s="193" customFormat="1"/>
    <row r="41" s="193" customFormat="1"/>
    <row r="42" s="193" customFormat="1"/>
    <row r="43" s="193" customFormat="1"/>
    <row r="44" s="193" customFormat="1"/>
    <row r="45" s="193" customFormat="1"/>
    <row r="46" s="193" customFormat="1"/>
    <row r="47" s="193" customFormat="1"/>
    <row r="48" s="193" customFormat="1"/>
    <row r="49" s="193" customFormat="1"/>
    <row r="50" s="193" customFormat="1"/>
    <row r="51" s="193" customFormat="1"/>
    <row r="52" s="193" customFormat="1"/>
    <row r="53" s="193" customFormat="1"/>
    <row r="54" s="193" customFormat="1"/>
    <row r="55" s="193" customFormat="1"/>
    <row r="56" s="193" customFormat="1"/>
    <row r="57" s="193" customFormat="1"/>
    <row r="58" s="193" customFormat="1"/>
    <row r="59" s="193" customFormat="1"/>
    <row r="60" s="193" customFormat="1"/>
    <row r="61" s="193" customFormat="1"/>
    <row r="62" s="193" customFormat="1"/>
    <row r="63" s="193" customFormat="1"/>
    <row r="64" s="193" customFormat="1"/>
    <row r="65" s="193" customFormat="1"/>
    <row r="66" s="193" customFormat="1"/>
    <row r="67" s="193" customFormat="1"/>
    <row r="68" s="193" customFormat="1"/>
    <row r="69" s="193" customFormat="1"/>
    <row r="70" s="193" customFormat="1"/>
    <row r="71" s="193" customFormat="1"/>
    <row r="72" s="193" customFormat="1"/>
    <row r="73" s="193" customFormat="1"/>
    <row r="74" s="193" customFormat="1"/>
    <row r="75" s="193" customFormat="1"/>
    <row r="76" s="193" customFormat="1"/>
    <row r="77" s="193" customFormat="1"/>
    <row r="78" s="193" customFormat="1"/>
    <row r="79" s="193" customFormat="1"/>
    <row r="80" s="193" customFormat="1"/>
    <row r="81" s="193" customFormat="1"/>
    <row r="82" s="193" customFormat="1"/>
    <row r="83" s="193" customFormat="1"/>
    <row r="84" s="193" customFormat="1"/>
    <row r="85" s="193" customFormat="1"/>
    <row r="86" s="193" customFormat="1"/>
    <row r="87" s="193" customFormat="1"/>
    <row r="88" s="193" customFormat="1"/>
    <row r="89" s="193" customFormat="1"/>
    <row r="90" s="193" customFormat="1"/>
    <row r="91" s="193" customFormat="1"/>
    <row r="92" s="193" customFormat="1"/>
    <row r="93" s="193" customFormat="1"/>
    <row r="94" s="193" customFormat="1"/>
    <row r="95" s="193" customFormat="1"/>
    <row r="96" s="193" customFormat="1"/>
    <row r="97" s="193" customFormat="1"/>
    <row r="98" s="193" customFormat="1"/>
    <row r="99" s="193" customFormat="1"/>
    <row r="100" s="193" customFormat="1"/>
    <row r="101" s="193" customFormat="1"/>
    <row r="102" s="193" customFormat="1"/>
    <row r="103" s="193" customFormat="1"/>
    <row r="104" s="193" customFormat="1"/>
    <row r="105" s="193" customFormat="1"/>
    <row r="106" s="193" customFormat="1"/>
    <row r="107" s="193" customFormat="1"/>
    <row r="108" s="193" customFormat="1"/>
    <row r="109" s="193" customFormat="1"/>
    <row r="110" s="193" customFormat="1"/>
    <row r="111" s="193" customFormat="1"/>
    <row r="112" s="193" customFormat="1"/>
    <row r="113" s="193" customFormat="1"/>
    <row r="114" s="193" customFormat="1"/>
    <row r="115" s="193" customFormat="1"/>
    <row r="116" s="193" customFormat="1"/>
    <row r="117" s="193" customFormat="1"/>
    <row r="118" s="193" customFormat="1"/>
    <row r="119" s="193" customFormat="1"/>
    <row r="120" s="193" customFormat="1"/>
    <row r="121" s="193" customFormat="1"/>
    <row r="122" s="193" customFormat="1"/>
    <row r="123" s="193" customFormat="1"/>
    <row r="124" s="193" customFormat="1"/>
    <row r="125" s="193" customFormat="1"/>
    <row r="126" s="193" customFormat="1"/>
    <row r="127" s="193" customFormat="1"/>
    <row r="128" s="193" customFormat="1"/>
    <row r="129" s="193" customFormat="1"/>
    <row r="130" s="193" customFormat="1"/>
    <row r="131" s="193" customFormat="1"/>
    <row r="132" s="193" customFormat="1"/>
    <row r="133" s="193" customFormat="1"/>
    <row r="134" s="193" customFormat="1"/>
    <row r="135" s="193" customFormat="1"/>
    <row r="136" s="193" customFormat="1"/>
    <row r="137" s="193" customFormat="1"/>
    <row r="138" s="193" customFormat="1"/>
    <row r="139" s="193" customFormat="1"/>
    <row r="140" s="193" customFormat="1"/>
    <row r="141" s="193" customFormat="1"/>
    <row r="142" s="193" customFormat="1"/>
    <row r="143" s="193" customFormat="1"/>
    <row r="144" s="193" customFormat="1"/>
    <row r="145" s="193" customFormat="1"/>
    <row r="146" s="193" customFormat="1"/>
    <row r="147" s="193" customFormat="1"/>
    <row r="148" s="193" customFormat="1"/>
    <row r="149" s="193" customFormat="1"/>
    <row r="150" s="193" customFormat="1"/>
    <row r="151" s="193" customFormat="1"/>
    <row r="152" s="193" customFormat="1"/>
    <row r="153" s="193" customFormat="1"/>
    <row r="154" s="193" customFormat="1"/>
    <row r="155" s="193" customFormat="1"/>
    <row r="156" s="193" customFormat="1"/>
    <row r="157" s="193" customFormat="1"/>
    <row r="158" s="193" customFormat="1"/>
    <row r="159" s="193" customFormat="1"/>
    <row r="160" s="193" customFormat="1"/>
    <row r="161" s="193" customFormat="1"/>
    <row r="162" s="193" customFormat="1"/>
    <row r="163" s="193" customFormat="1"/>
    <row r="164" s="193" customFormat="1"/>
    <row r="165" s="193" customFormat="1"/>
    <row r="166" s="193" customFormat="1"/>
    <row r="167" s="193" customFormat="1"/>
    <row r="168" s="193" customFormat="1"/>
    <row r="169" s="193" customFormat="1"/>
    <row r="170" s="193" customFormat="1"/>
    <row r="171" s="193" customFormat="1"/>
    <row r="172" s="193" customFormat="1"/>
    <row r="173" s="193" customFormat="1"/>
    <row r="174" s="193" customFormat="1"/>
    <row r="175" s="193" customFormat="1"/>
    <row r="176" s="193" customFormat="1"/>
    <row r="177" s="193" customFormat="1"/>
    <row r="178" s="193" customFormat="1"/>
    <row r="179" s="193" customFormat="1"/>
    <row r="180" s="193" customFormat="1"/>
    <row r="181" s="193" customFormat="1"/>
    <row r="182" s="193" customFormat="1"/>
    <row r="183" s="193" customFormat="1"/>
    <row r="184" s="193" customFormat="1"/>
    <row r="185" s="193" customFormat="1"/>
    <row r="186" s="193" customFormat="1"/>
    <row r="187" s="193" customFormat="1"/>
    <row r="188" s="193" customFormat="1"/>
    <row r="189" s="193" customFormat="1"/>
    <row r="190" s="193" customFormat="1"/>
    <row r="191" s="193" customFormat="1"/>
    <row r="192" s="193" customFormat="1"/>
    <row r="193" s="193" customFormat="1"/>
    <row r="194" s="193" customFormat="1"/>
    <row r="195" s="193" customFormat="1"/>
    <row r="196" s="193" customFormat="1"/>
    <row r="197" s="193" customFormat="1"/>
    <row r="198" s="193" customFormat="1"/>
    <row r="199" s="193" customFormat="1"/>
    <row r="200" s="193" customFormat="1"/>
    <row r="201" s="193" customFormat="1"/>
    <row r="202" s="193" customFormat="1"/>
    <row r="203" s="193" customFormat="1"/>
    <row r="204" s="193" customFormat="1"/>
    <row r="205" s="193" customFormat="1"/>
    <row r="206" s="193" customFormat="1"/>
    <row r="207" s="193" customFormat="1"/>
    <row r="208" s="193" customFormat="1"/>
    <row r="209" s="193" customFormat="1"/>
    <row r="210" s="193" customFormat="1"/>
    <row r="211" s="193" customFormat="1"/>
    <row r="212" s="193" customFormat="1"/>
    <row r="213" s="193" customFormat="1"/>
    <row r="214" s="193" customFormat="1"/>
    <row r="215" s="193" customFormat="1"/>
    <row r="216" s="193" customFormat="1"/>
    <row r="217" s="193" customFormat="1"/>
    <row r="218" s="193" customFormat="1"/>
    <row r="219" s="193" customFormat="1"/>
    <row r="220" s="193" customFormat="1"/>
    <row r="221" s="193" customFormat="1"/>
    <row r="222" s="193" customFormat="1"/>
    <row r="223" s="193" customFormat="1"/>
    <row r="224" s="193" customFormat="1"/>
    <row r="225" s="193" customFormat="1"/>
    <row r="226" s="193" customFormat="1"/>
    <row r="227" s="193" customFormat="1"/>
    <row r="228" s="193" customFormat="1"/>
    <row r="229" s="193" customFormat="1"/>
    <row r="230" s="193" customFormat="1"/>
    <row r="231" s="193" customFormat="1"/>
    <row r="232" s="193" customFormat="1"/>
    <row r="233" s="193" customFormat="1"/>
    <row r="234" s="193" customFormat="1"/>
    <row r="235" s="193" customFormat="1"/>
    <row r="236" s="193" customFormat="1"/>
    <row r="237" s="193" customFormat="1"/>
    <row r="238" s="193" customFormat="1"/>
    <row r="239" s="193" customFormat="1"/>
    <row r="240" s="193" customFormat="1"/>
    <row r="241" s="193" customFormat="1"/>
    <row r="242" s="193" customFormat="1"/>
    <row r="243" s="193" customFormat="1"/>
    <row r="244" s="193" customFormat="1"/>
    <row r="245" s="193" customFormat="1"/>
    <row r="246" s="193" customFormat="1"/>
    <row r="247" s="193" customFormat="1"/>
    <row r="248" s="193" customFormat="1"/>
    <row r="249" s="193" customFormat="1"/>
    <row r="250" s="193" customFormat="1"/>
    <row r="251" s="193" customFormat="1"/>
    <row r="252" s="193" customFormat="1"/>
    <row r="253" s="193" customFormat="1"/>
    <row r="254" s="193" customFormat="1"/>
    <row r="255" s="193" customFormat="1"/>
    <row r="256" s="193" customFormat="1"/>
    <row r="257" s="193" customFormat="1"/>
    <row r="258" s="193" customFormat="1"/>
    <row r="259" s="193" customFormat="1"/>
    <row r="260" s="193" customFormat="1"/>
    <row r="261" s="193" customFormat="1"/>
    <row r="262" s="193" customFormat="1"/>
    <row r="263" s="193" customFormat="1"/>
    <row r="264" s="193" customFormat="1"/>
    <row r="265" s="193" customFormat="1"/>
    <row r="266" s="193" customFormat="1"/>
    <row r="267" s="193" customFormat="1"/>
    <row r="268" s="193" customFormat="1"/>
    <row r="269" s="193" customFormat="1"/>
    <row r="270" s="193" customFormat="1"/>
    <row r="271" s="193" customFormat="1"/>
    <row r="272" s="193" customFormat="1"/>
    <row r="273" s="193" customFormat="1"/>
    <row r="274" s="193" customFormat="1"/>
    <row r="275" s="193" customFormat="1"/>
    <row r="276" s="193" customFormat="1"/>
    <row r="277" s="193" customFormat="1"/>
    <row r="278" s="193" customFormat="1"/>
    <row r="279" s="193" customFormat="1"/>
    <row r="280" s="193" customFormat="1"/>
    <row r="281" s="193" customFormat="1"/>
    <row r="282" s="193" customFormat="1"/>
    <row r="283" s="193" customFormat="1"/>
    <row r="284" s="193" customFormat="1"/>
    <row r="285" s="193" customFormat="1"/>
    <row r="286" s="193" customFormat="1"/>
    <row r="287" s="193" customFormat="1"/>
    <row r="288" s="193" customFormat="1"/>
    <row r="289" s="193" customFormat="1"/>
    <row r="290" s="193" customFormat="1"/>
    <row r="291" s="193" customFormat="1"/>
    <row r="292" s="193" customFormat="1"/>
    <row r="293" s="193" customFormat="1"/>
    <row r="294" s="193" customFormat="1"/>
    <row r="295" s="193" customFormat="1"/>
    <row r="296" s="193" customFormat="1"/>
    <row r="297" s="193" customFormat="1"/>
    <row r="298" s="193" customFormat="1"/>
    <row r="299" s="193" customFormat="1"/>
    <row r="300" s="193" customFormat="1"/>
    <row r="301" s="193" customFormat="1"/>
    <row r="302" s="193" customFormat="1"/>
    <row r="303" s="193" customFormat="1"/>
    <row r="304" s="193" customFormat="1"/>
    <row r="305" s="193" customFormat="1"/>
    <row r="306" s="193" customFormat="1"/>
    <row r="307" s="193" customFormat="1"/>
    <row r="308" s="193" customFormat="1"/>
    <row r="309" s="193" customFormat="1"/>
    <row r="310" s="193" customFormat="1"/>
    <row r="311" s="193" customFormat="1"/>
    <row r="312" s="193" customFormat="1"/>
    <row r="313" s="193" customFormat="1"/>
    <row r="314" s="193" customFormat="1"/>
    <row r="315" s="193" customFormat="1"/>
    <row r="316" s="193" customFormat="1"/>
    <row r="317" s="193" customFormat="1"/>
    <row r="318" s="193" customFormat="1"/>
    <row r="319" s="193" customFormat="1"/>
    <row r="320" s="193" customFormat="1"/>
    <row r="321" s="193" customFormat="1"/>
    <row r="322" s="193" customFormat="1"/>
    <row r="323" s="193" customFormat="1"/>
    <row r="324" s="193" customFormat="1"/>
    <row r="325" s="193" customFormat="1"/>
    <row r="326" s="193" customFormat="1"/>
    <row r="327" s="193" customFormat="1"/>
    <row r="328" s="193" customFormat="1"/>
    <row r="329" s="193" customFormat="1"/>
    <row r="330" s="193" customFormat="1"/>
    <row r="331" s="193" customFormat="1"/>
    <row r="332" s="193" customFormat="1"/>
    <row r="333" s="193" customFormat="1"/>
    <row r="334" s="193" customFormat="1"/>
    <row r="335" s="193" customFormat="1"/>
    <row r="336" s="193" customFormat="1"/>
    <row r="337" s="193" customFormat="1"/>
    <row r="338" s="193" customFormat="1"/>
    <row r="339" s="193" customFormat="1"/>
    <row r="340" s="193" customFormat="1"/>
    <row r="341" s="193" customFormat="1"/>
    <row r="342" s="193" customFormat="1"/>
    <row r="343" s="193" customFormat="1"/>
    <row r="344" s="193" customFormat="1"/>
    <row r="345" s="193" customFormat="1"/>
    <row r="346" s="193" customFormat="1"/>
    <row r="347" s="193" customFormat="1"/>
    <row r="348" s="193" customFormat="1"/>
    <row r="349" s="193" customFormat="1"/>
    <row r="350" s="193" customFormat="1"/>
    <row r="351" s="193" customFormat="1"/>
    <row r="352" s="193" customFormat="1"/>
    <row r="353" s="193" customFormat="1"/>
    <row r="354" s="193" customFormat="1"/>
    <row r="355" s="193" customFormat="1"/>
    <row r="356" s="193" customFormat="1"/>
    <row r="357" s="193" customFormat="1"/>
    <row r="358" s="193" customFormat="1"/>
    <row r="359" s="193" customFormat="1"/>
    <row r="360" s="193" customFormat="1"/>
    <row r="361" s="193" customFormat="1"/>
    <row r="362" s="193" customFormat="1"/>
    <row r="363" s="193" customFormat="1"/>
    <row r="364" s="193" customFormat="1"/>
    <row r="365" s="193" customFormat="1"/>
    <row r="366" s="193" customFormat="1"/>
    <row r="367" s="193" customFormat="1"/>
    <row r="368" s="193" customFormat="1"/>
    <row r="369" s="193" customFormat="1"/>
    <row r="370" s="193" customFormat="1"/>
    <row r="371" s="193" customFormat="1"/>
    <row r="372" s="193" customFormat="1"/>
    <row r="373" s="193" customFormat="1"/>
    <row r="374" s="193" customFormat="1"/>
    <row r="375" s="193" customFormat="1"/>
    <row r="376" s="193" customFormat="1"/>
    <row r="377" s="193" customFormat="1"/>
    <row r="378" s="193" customFormat="1"/>
    <row r="379" s="193" customFormat="1"/>
    <row r="380" s="193" customFormat="1"/>
    <row r="381" s="193" customFormat="1"/>
    <row r="382" s="193" customFormat="1"/>
    <row r="383" s="193" customFormat="1"/>
    <row r="384" s="193" customFormat="1"/>
    <row r="385" s="193" customFormat="1"/>
    <row r="386" s="193" customFormat="1"/>
    <row r="387" s="193" customFormat="1"/>
    <row r="388" s="193" customFormat="1"/>
    <row r="389" s="193" customFormat="1"/>
    <row r="390" s="193" customFormat="1"/>
    <row r="391" s="193" customFormat="1"/>
    <row r="392" s="193" customFormat="1"/>
    <row r="393" s="193" customFormat="1"/>
    <row r="394" s="193" customFormat="1"/>
    <row r="395" s="193" customFormat="1"/>
    <row r="396" s="193" customFormat="1"/>
    <row r="397" s="193" customFormat="1"/>
    <row r="398" s="193" customFormat="1"/>
    <row r="399" s="193" customFormat="1"/>
    <row r="400" s="193" customFormat="1"/>
    <row r="401" s="193" customFormat="1"/>
    <row r="402" s="193" customFormat="1"/>
    <row r="403" s="193" customFormat="1"/>
    <row r="404" s="193" customFormat="1"/>
    <row r="405" s="193" customFormat="1"/>
    <row r="406" s="193" customFormat="1"/>
    <row r="407" s="193" customFormat="1"/>
    <row r="408" s="193" customFormat="1"/>
    <row r="409" s="193" customFormat="1"/>
    <row r="410" s="193" customFormat="1"/>
    <row r="411" s="193" customFormat="1"/>
    <row r="412" s="193" customFormat="1"/>
    <row r="413" s="193" customFormat="1"/>
    <row r="414" s="193" customFormat="1"/>
    <row r="415" s="193" customFormat="1"/>
    <row r="416" s="193" customFormat="1"/>
    <row r="417" s="193" customFormat="1"/>
    <row r="418" s="193" customFormat="1"/>
    <row r="419" s="193" customFormat="1"/>
    <row r="420" s="193" customFormat="1"/>
    <row r="421" s="193" customFormat="1"/>
    <row r="422" s="193" customFormat="1"/>
    <row r="423" s="193" customFormat="1"/>
    <row r="424" s="193" customFormat="1"/>
    <row r="425" s="193" customFormat="1"/>
    <row r="426" s="193" customFormat="1"/>
    <row r="427" s="193" customFormat="1"/>
    <row r="428" s="193" customFormat="1"/>
    <row r="429" s="193" customFormat="1"/>
    <row r="430" s="193" customFormat="1"/>
    <row r="431" s="193" customFormat="1"/>
    <row r="432" s="193" customFormat="1"/>
    <row r="433" s="193" customFormat="1"/>
  </sheetData>
  <mergeCells count="5">
    <mergeCell ref="L10:L11"/>
    <mergeCell ref="H10:J11"/>
    <mergeCell ref="K10:K11"/>
    <mergeCell ref="H18:J19"/>
    <mergeCell ref="K18:K19"/>
  </mergeCells>
  <phoneticPr fontId="3"/>
  <pageMargins left="0.7" right="0.7" top="0.75" bottom="0.75" header="0.3" footer="0.3"/>
  <pageSetup paperSize="9" scale="94" orientation="landscape" r:id="rId1"/>
  <rowBreaks count="1" manualBreakCount="1">
    <brk id="2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都道府県コード!$A$2:$A$48</xm:f>
          </x14:formula1>
          <xm:sqref>D8</xm:sqref>
        </x14:dataValidation>
        <x14:dataValidation type="list" allowBlank="1" showInputMessage="1" showErrorMessage="1">
          <x14:formula1>
            <xm:f>'別表第２　保険料率'!$C$72:$C$73</xm:f>
          </x14:formula1>
          <xm:sqref>D20</xm:sqref>
        </x14:dataValidation>
        <x14:dataValidation type="list" allowBlank="1" showInputMessage="1" showErrorMessage="1">
          <x14:formula1>
            <xm:f>樹種コード!$A$20:$A$29</xm:f>
          </x14:formula1>
          <xm:sqref>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A3"/>
    <pageSetUpPr fitToPage="1"/>
  </sheetPr>
  <dimension ref="A1:ALC5"/>
  <sheetViews>
    <sheetView zoomScale="70" zoomScaleNormal="70" workbookViewId="0">
      <selection activeCell="M13" sqref="M13"/>
    </sheetView>
  </sheetViews>
  <sheetFormatPr defaultRowHeight="18.75"/>
  <cols>
    <col min="1" max="1" width="4.75" style="5" customWidth="1"/>
    <col min="2" max="2" width="19.25" style="1" hidden="1" customWidth="1"/>
    <col min="3" max="3" width="8.875" style="185" customWidth="1"/>
    <col min="4" max="4" width="11.25" style="185" bestFit="1" customWidth="1"/>
    <col min="5" max="5" width="9.25" style="185" bestFit="1" customWidth="1"/>
    <col min="6" max="6" width="9.25" style="185" customWidth="1"/>
    <col min="7" max="7" width="9.25" style="185" bestFit="1" customWidth="1"/>
    <col min="8" max="8" width="9.25" style="186" bestFit="1" customWidth="1"/>
    <col min="9" max="9" width="14.625" style="185" bestFit="1" customWidth="1"/>
    <col min="10" max="10" width="9.625" style="185" bestFit="1" customWidth="1"/>
    <col min="11" max="11" width="7.5" style="185" customWidth="1"/>
    <col min="12" max="12" width="7.375" style="185" bestFit="1" customWidth="1"/>
    <col min="13" max="13" width="13.25" style="187" bestFit="1" customWidth="1"/>
    <col min="14" max="14" width="8.5" style="1" bestFit="1" customWidth="1"/>
    <col min="15" max="15" width="13" style="1" bestFit="1" customWidth="1"/>
    <col min="16" max="17" width="9.375" style="1" hidden="1" customWidth="1"/>
    <col min="18" max="18" width="9.125" style="1" customWidth="1"/>
    <col min="19" max="19" width="8.75" style="1" bestFit="1" customWidth="1"/>
    <col min="20" max="20" width="9.25" style="1" bestFit="1" customWidth="1"/>
    <col min="21" max="22" width="14.5" style="5" customWidth="1"/>
    <col min="23" max="23" width="14" style="5" customWidth="1"/>
    <col min="24" max="24" width="11.125" style="5" customWidth="1"/>
    <col min="25" max="25" width="20.375" style="5" bestFit="1" customWidth="1"/>
    <col min="26" max="26" width="12" style="5" bestFit="1" customWidth="1"/>
    <col min="27" max="27" width="24.375" style="5" customWidth="1"/>
    <col min="28" max="28" width="8" style="5" customWidth="1"/>
    <col min="29" max="29" width="26.125" style="5" customWidth="1"/>
    <col min="30" max="30" width="16.625" style="5" bestFit="1" customWidth="1"/>
    <col min="31" max="31" width="11.125" style="5" customWidth="1"/>
    <col min="32" max="32" width="11.75" style="5" bestFit="1" customWidth="1"/>
    <col min="33" max="33" width="15.5" style="5" bestFit="1" customWidth="1"/>
    <col min="34" max="34" width="13.375" style="5" bestFit="1" customWidth="1"/>
    <col min="35" max="35" width="7.5" style="5" bestFit="1" customWidth="1"/>
    <col min="36" max="36" width="5.875" style="5" bestFit="1" customWidth="1"/>
    <col min="37" max="37" width="10.5" style="5" bestFit="1" customWidth="1"/>
    <col min="38" max="38" width="10.875" style="5" bestFit="1" customWidth="1"/>
    <col min="39" max="39" width="13.375" style="5" bestFit="1" customWidth="1"/>
    <col min="40" max="40" width="5.625" style="5" bestFit="1" customWidth="1"/>
    <col min="41" max="42" width="11.25" style="5" bestFit="1" customWidth="1"/>
    <col min="43" max="43" width="7.5" style="5" customWidth="1"/>
    <col min="44" max="44" width="15.5" style="5" customWidth="1"/>
    <col min="45" max="47" width="13.375" style="5" bestFit="1" customWidth="1"/>
    <col min="48" max="48" width="10.875" style="5" bestFit="1" customWidth="1"/>
    <col min="49" max="49" width="15.5" style="5" bestFit="1" customWidth="1"/>
    <col min="50" max="50" width="13.375" style="5" bestFit="1" customWidth="1"/>
    <col min="51" max="51" width="7.5" style="5" bestFit="1" customWidth="1"/>
    <col min="52" max="52" width="5.875" style="5" bestFit="1" customWidth="1"/>
    <col min="53" max="53" width="9.625" style="5" bestFit="1" customWidth="1"/>
    <col min="54" max="54" width="10.875" style="5" bestFit="1" customWidth="1"/>
    <col min="55" max="55" width="13.375" style="5" bestFit="1" customWidth="1"/>
    <col min="56" max="56" width="5.625" style="5" bestFit="1" customWidth="1"/>
    <col min="57" max="58" width="11.25" style="5" bestFit="1" customWidth="1"/>
    <col min="59" max="59" width="7.5" style="5" customWidth="1"/>
    <col min="60" max="60" width="15.5" style="5" customWidth="1"/>
    <col min="61" max="63" width="13.375" style="5" bestFit="1" customWidth="1"/>
    <col min="64" max="64" width="11.75" style="5" bestFit="1" customWidth="1"/>
    <col min="65" max="65" width="15.5" style="5" bestFit="1" customWidth="1"/>
    <col min="66" max="66" width="13.375" style="5" bestFit="1" customWidth="1"/>
    <col min="67" max="67" width="7.5" style="5" bestFit="1" customWidth="1"/>
    <col min="68" max="68" width="5.875" style="5" bestFit="1" customWidth="1"/>
    <col min="69" max="69" width="10.5" style="5" bestFit="1" customWidth="1"/>
    <col min="70" max="70" width="10.875" style="5" bestFit="1" customWidth="1"/>
    <col min="71" max="71" width="13.375" style="5" bestFit="1" customWidth="1"/>
    <col min="72" max="72" width="5.625" style="5" bestFit="1" customWidth="1"/>
    <col min="73" max="74" width="11.25" style="5" bestFit="1" customWidth="1"/>
    <col min="75" max="75" width="7.5" style="5" customWidth="1"/>
    <col min="76" max="76" width="15.5" style="5" customWidth="1"/>
    <col min="77" max="79" width="13.375" style="5" bestFit="1" customWidth="1"/>
    <col min="80" max="80" width="10.875" style="5" bestFit="1" customWidth="1"/>
    <col min="81" max="81" width="15.5" style="5" bestFit="1" customWidth="1"/>
    <col min="82" max="82" width="13.375" style="5" bestFit="1" customWidth="1"/>
    <col min="83" max="83" width="7.5" style="5" bestFit="1" customWidth="1"/>
    <col min="84" max="84" width="5.875" style="5" bestFit="1" customWidth="1"/>
    <col min="85" max="85" width="9.625" style="5" bestFit="1" customWidth="1"/>
    <col min="86" max="86" width="10.875" style="5" bestFit="1" customWidth="1"/>
    <col min="87" max="87" width="13.375" style="5" bestFit="1" customWidth="1"/>
    <col min="88" max="88" width="5.625" style="5" bestFit="1" customWidth="1"/>
    <col min="89" max="90" width="11.25" style="5" bestFit="1" customWidth="1"/>
    <col min="91" max="91" width="7.5" style="5" bestFit="1" customWidth="1"/>
    <col min="92" max="92" width="15.5" style="5" bestFit="1" customWidth="1"/>
    <col min="93" max="95" width="13.375" style="5" bestFit="1" customWidth="1"/>
    <col min="96" max="96" width="11.75" style="5" bestFit="1" customWidth="1"/>
    <col min="97" max="97" width="15.5" style="5" bestFit="1" customWidth="1"/>
    <col min="98" max="98" width="13.375" style="5" bestFit="1" customWidth="1"/>
    <col min="99" max="99" width="7.5" style="5" bestFit="1" customWidth="1"/>
    <col min="100" max="100" width="5.875" style="5" bestFit="1" customWidth="1"/>
    <col min="101" max="101" width="10.5" style="5" bestFit="1" customWidth="1"/>
    <col min="102" max="102" width="10.875" style="5" bestFit="1" customWidth="1"/>
    <col min="103" max="103" width="13.375" style="5" bestFit="1" customWidth="1"/>
    <col min="104" max="104" width="5.625" style="5" bestFit="1" customWidth="1"/>
    <col min="105" max="106" width="11.25" style="5" bestFit="1" customWidth="1"/>
    <col min="107" max="107" width="7.5" style="5" bestFit="1" customWidth="1"/>
    <col min="108" max="108" width="15.5" style="5" bestFit="1" customWidth="1"/>
    <col min="109" max="111" width="13.375" style="5" bestFit="1" customWidth="1"/>
    <col min="112" max="112" width="10.875" style="5" bestFit="1" customWidth="1"/>
    <col min="113" max="113" width="15.5" style="5" bestFit="1" customWidth="1"/>
    <col min="114" max="114" width="13.375" style="5" bestFit="1" customWidth="1"/>
    <col min="115" max="115" width="7.5" style="5" bestFit="1" customWidth="1"/>
    <col min="116" max="116" width="5.875" style="5" bestFit="1" customWidth="1"/>
    <col min="117" max="117" width="9.625" style="5" bestFit="1" customWidth="1"/>
    <col min="118" max="118" width="10.875" style="5" bestFit="1" customWidth="1"/>
    <col min="119" max="119" width="13.375" style="5" bestFit="1" customWidth="1"/>
    <col min="120" max="120" width="5.625" style="5" bestFit="1" customWidth="1"/>
    <col min="121" max="122" width="11.25" style="5" bestFit="1" customWidth="1"/>
    <col min="123" max="123" width="7.5" style="5" bestFit="1" customWidth="1"/>
    <col min="124" max="124" width="15.5" style="5" bestFit="1" customWidth="1"/>
    <col min="125" max="127" width="13.375" style="5" bestFit="1" customWidth="1"/>
    <col min="128" max="128" width="11.75" style="5" bestFit="1" customWidth="1"/>
    <col min="129" max="129" width="15.5" style="5" bestFit="1" customWidth="1"/>
    <col min="130" max="130" width="13.375" style="5" bestFit="1" customWidth="1"/>
    <col min="131" max="131" width="7.5" style="5" bestFit="1" customWidth="1"/>
    <col min="132" max="132" width="5.875" style="5" bestFit="1" customWidth="1"/>
    <col min="133" max="133" width="10.5" style="5" bestFit="1" customWidth="1"/>
    <col min="134" max="134" width="10.875" style="5" bestFit="1" customWidth="1"/>
    <col min="135" max="135" width="13.375" style="5" bestFit="1" customWidth="1"/>
    <col min="136" max="136" width="5.625" style="5" bestFit="1" customWidth="1"/>
    <col min="137" max="138" width="11.25" style="5" bestFit="1" customWidth="1"/>
    <col min="139" max="139" width="7.5" style="5" bestFit="1" customWidth="1"/>
    <col min="140" max="140" width="15.5" style="5" bestFit="1" customWidth="1"/>
    <col min="141" max="143" width="13.375" style="5" bestFit="1" customWidth="1"/>
    <col min="144" max="144" width="10.875" style="5" bestFit="1" customWidth="1"/>
    <col min="145" max="145" width="15.5" style="5" bestFit="1" customWidth="1"/>
    <col min="146" max="146" width="13.375" style="5" bestFit="1" customWidth="1"/>
    <col min="147" max="147" width="7.5" style="5" bestFit="1" customWidth="1"/>
    <col min="148" max="148" width="5.875" style="5" bestFit="1" customWidth="1"/>
    <col min="149" max="149" width="9.625" style="5" bestFit="1" customWidth="1"/>
    <col min="150" max="150" width="10.875" style="5" bestFit="1" customWidth="1"/>
    <col min="151" max="151" width="13.375" style="5" bestFit="1" customWidth="1"/>
    <col min="152" max="152" width="5.625" style="5" bestFit="1" customWidth="1"/>
    <col min="153" max="154" width="11.25" style="5" bestFit="1" customWidth="1"/>
    <col min="155" max="155" width="7.5" style="5" bestFit="1" customWidth="1"/>
    <col min="156" max="156" width="15.5" style="5" bestFit="1" customWidth="1"/>
    <col min="157" max="159" width="13.375" style="5" bestFit="1" customWidth="1"/>
    <col min="160" max="160" width="11.75" style="5" bestFit="1" customWidth="1"/>
    <col min="161" max="161" width="15.5" style="5" bestFit="1" customWidth="1"/>
    <col min="162" max="162" width="13.375" style="5" bestFit="1" customWidth="1"/>
    <col min="163" max="163" width="7.5" style="5" bestFit="1" customWidth="1"/>
    <col min="164" max="164" width="5.875" style="5" bestFit="1" customWidth="1"/>
    <col min="165" max="165" width="10.5" style="5" bestFit="1" customWidth="1"/>
    <col min="166" max="166" width="10.875" style="5" bestFit="1" customWidth="1"/>
    <col min="167" max="167" width="13.375" style="5" bestFit="1" customWidth="1"/>
    <col min="168" max="168" width="5.625" style="5" bestFit="1" customWidth="1"/>
    <col min="169" max="170" width="11.25" style="5" bestFit="1" customWidth="1"/>
    <col min="171" max="171" width="7.5" style="5" bestFit="1" customWidth="1"/>
    <col min="172" max="172" width="15.5" style="5" bestFit="1" customWidth="1"/>
    <col min="173" max="175" width="13.375" style="5" bestFit="1" customWidth="1"/>
    <col min="176" max="176" width="10.875" style="5" bestFit="1" customWidth="1"/>
    <col min="177" max="177" width="15.5" style="5" bestFit="1" customWidth="1"/>
    <col min="178" max="178" width="13.375" style="5" bestFit="1" customWidth="1"/>
    <col min="179" max="179" width="7.5" style="5" bestFit="1" customWidth="1"/>
    <col min="180" max="180" width="5.875" style="5" bestFit="1" customWidth="1"/>
    <col min="181" max="181" width="9.625" style="5" bestFit="1" customWidth="1"/>
    <col min="182" max="182" width="10.875" style="5" bestFit="1" customWidth="1"/>
    <col min="183" max="183" width="13.375" style="5" bestFit="1" customWidth="1"/>
    <col min="184" max="184" width="5.625" style="5" bestFit="1" customWidth="1"/>
    <col min="185" max="186" width="11.25" style="5" bestFit="1" customWidth="1"/>
    <col min="187" max="187" width="7.5" style="5" bestFit="1" customWidth="1"/>
    <col min="188" max="188" width="15.5" style="5" bestFit="1" customWidth="1"/>
    <col min="189" max="191" width="13.375" style="5" bestFit="1" customWidth="1"/>
    <col min="192" max="192" width="11.75" style="5" bestFit="1" customWidth="1"/>
    <col min="193" max="193" width="15.5" style="5" bestFit="1" customWidth="1"/>
    <col min="194" max="194" width="13.375" style="5" bestFit="1" customWidth="1"/>
    <col min="195" max="195" width="7.5" style="5" bestFit="1" customWidth="1"/>
    <col min="196" max="196" width="5.875" style="5" bestFit="1" customWidth="1"/>
    <col min="197" max="197" width="10.5" style="5" bestFit="1" customWidth="1"/>
    <col min="198" max="198" width="10.875" style="5" bestFit="1" customWidth="1"/>
    <col min="199" max="199" width="13.375" style="5" bestFit="1" customWidth="1"/>
    <col min="200" max="200" width="5.625" style="5" bestFit="1" customWidth="1"/>
    <col min="201" max="202" width="11.25" style="5" bestFit="1" customWidth="1"/>
    <col min="203" max="203" width="7.5" style="5" bestFit="1" customWidth="1"/>
    <col min="204" max="204" width="15.5" style="5" bestFit="1" customWidth="1"/>
    <col min="205" max="207" width="13.375" style="5" bestFit="1" customWidth="1"/>
    <col min="208" max="208" width="10.875" style="5" bestFit="1" customWidth="1"/>
    <col min="209" max="209" width="15.5" style="5" bestFit="1" customWidth="1"/>
    <col min="210" max="210" width="13.375" style="5" bestFit="1" customWidth="1"/>
    <col min="211" max="211" width="7.5" style="5" bestFit="1" customWidth="1"/>
    <col min="212" max="212" width="5.875" style="5" bestFit="1" customWidth="1"/>
    <col min="213" max="213" width="9.625" style="5" bestFit="1" customWidth="1"/>
    <col min="214" max="214" width="10.875" style="5" bestFit="1" customWidth="1"/>
    <col min="215" max="215" width="13.375" style="5" bestFit="1" customWidth="1"/>
    <col min="216" max="216" width="5.625" style="5" bestFit="1" customWidth="1"/>
    <col min="217" max="218" width="11.25" style="5" bestFit="1" customWidth="1"/>
    <col min="219" max="219" width="7.5" style="5" bestFit="1" customWidth="1"/>
    <col min="220" max="220" width="15.5" style="5" bestFit="1" customWidth="1"/>
    <col min="221" max="223" width="13.375" style="5" bestFit="1" customWidth="1"/>
    <col min="224" max="224" width="11.75" style="5" bestFit="1" customWidth="1"/>
    <col min="225" max="225" width="15.5" style="5" bestFit="1" customWidth="1"/>
    <col min="226" max="226" width="13.375" style="5" bestFit="1" customWidth="1"/>
    <col min="227" max="227" width="7.5" style="5" bestFit="1" customWidth="1"/>
    <col min="228" max="228" width="5.875" style="5" bestFit="1" customWidth="1"/>
    <col min="229" max="229" width="10.5" style="5" bestFit="1" customWidth="1"/>
    <col min="230" max="230" width="10.875" style="5" bestFit="1" customWidth="1"/>
    <col min="231" max="231" width="13.375" style="5" bestFit="1" customWidth="1"/>
    <col min="232" max="232" width="5.625" style="5" bestFit="1" customWidth="1"/>
    <col min="233" max="234" width="11.25" style="5" bestFit="1" customWidth="1"/>
    <col min="235" max="235" width="7.5" style="5" bestFit="1" customWidth="1"/>
    <col min="236" max="236" width="15.5" style="5" bestFit="1" customWidth="1"/>
    <col min="237" max="239" width="13.375" style="5" bestFit="1" customWidth="1"/>
    <col min="240" max="240" width="10.875" style="5" bestFit="1" customWidth="1"/>
    <col min="241" max="241" width="15.5" style="5" bestFit="1" customWidth="1"/>
    <col min="242" max="242" width="13.375" style="5" bestFit="1" customWidth="1"/>
    <col min="243" max="243" width="7.5" style="5" bestFit="1" customWidth="1"/>
    <col min="244" max="244" width="5.875" style="5" bestFit="1" customWidth="1"/>
    <col min="245" max="245" width="9.625" style="5" bestFit="1" customWidth="1"/>
    <col min="246" max="246" width="10.875" style="5" bestFit="1" customWidth="1"/>
    <col min="247" max="247" width="13.375" style="5" bestFit="1" customWidth="1"/>
    <col min="248" max="248" width="5.625" style="5" bestFit="1" customWidth="1"/>
    <col min="249" max="250" width="11.25" style="5" bestFit="1" customWidth="1"/>
    <col min="251" max="251" width="7.5" style="5" bestFit="1" customWidth="1"/>
    <col min="252" max="252" width="15.5" style="5" bestFit="1" customWidth="1"/>
    <col min="253" max="255" width="13.375" style="5" bestFit="1" customWidth="1"/>
    <col min="256" max="256" width="11.75" style="5" bestFit="1" customWidth="1"/>
    <col min="257" max="257" width="15.5" style="5" bestFit="1" customWidth="1"/>
    <col min="258" max="258" width="13.375" style="5" bestFit="1" customWidth="1"/>
    <col min="259" max="259" width="7.5" style="5" bestFit="1" customWidth="1"/>
    <col min="260" max="260" width="5.875" style="5" bestFit="1" customWidth="1"/>
    <col min="261" max="261" width="10.5" style="5" bestFit="1" customWidth="1"/>
    <col min="262" max="262" width="10.875" style="5" bestFit="1" customWidth="1"/>
    <col min="263" max="263" width="13.375" style="5" bestFit="1" customWidth="1"/>
    <col min="264" max="264" width="5.625" style="5" bestFit="1" customWidth="1"/>
    <col min="265" max="266" width="11.25" style="5" bestFit="1" customWidth="1"/>
    <col min="267" max="267" width="7.5" style="5" bestFit="1" customWidth="1"/>
    <col min="268" max="268" width="15.5" style="5" bestFit="1" customWidth="1"/>
    <col min="269" max="271" width="13.375" style="5" bestFit="1" customWidth="1"/>
    <col min="272" max="272" width="10.875" style="5" bestFit="1" customWidth="1"/>
    <col min="273" max="273" width="15.5" style="5" bestFit="1" customWidth="1"/>
    <col min="274" max="274" width="13.375" style="5" bestFit="1" customWidth="1"/>
    <col min="275" max="275" width="7.5" style="5" bestFit="1" customWidth="1"/>
    <col min="276" max="276" width="5.875" style="5" bestFit="1" customWidth="1"/>
    <col min="277" max="277" width="9.625" style="5" bestFit="1" customWidth="1"/>
    <col min="278" max="278" width="10.875" style="5" bestFit="1" customWidth="1"/>
    <col min="279" max="279" width="13.375" style="5" bestFit="1" customWidth="1"/>
    <col min="280" max="280" width="5.625" style="5" bestFit="1" customWidth="1"/>
    <col min="281" max="282" width="11.25" style="5" bestFit="1" customWidth="1"/>
    <col min="283" max="283" width="7.5" style="5" bestFit="1" customWidth="1"/>
    <col min="284" max="284" width="15.5" style="5" bestFit="1" customWidth="1"/>
    <col min="285" max="287" width="13.375" style="5" bestFit="1" customWidth="1"/>
    <col min="288" max="288" width="11.75" style="5" bestFit="1" customWidth="1"/>
    <col min="289" max="289" width="15.5" style="5" bestFit="1" customWidth="1"/>
    <col min="290" max="290" width="13.375" style="5" bestFit="1" customWidth="1"/>
    <col min="291" max="291" width="7.5" style="5" bestFit="1" customWidth="1"/>
    <col min="292" max="292" width="5.875" style="5" bestFit="1" customWidth="1"/>
    <col min="293" max="293" width="10.5" style="5" bestFit="1" customWidth="1"/>
    <col min="294" max="294" width="10.875" style="5" bestFit="1" customWidth="1"/>
    <col min="295" max="295" width="13.375" style="5" bestFit="1" customWidth="1"/>
    <col min="296" max="296" width="5.625" style="5" bestFit="1" customWidth="1"/>
    <col min="297" max="298" width="11.25" style="5" bestFit="1" customWidth="1"/>
    <col min="299" max="299" width="7.5" style="5" bestFit="1" customWidth="1"/>
    <col min="300" max="300" width="15.5" style="5" bestFit="1" customWidth="1"/>
    <col min="301" max="303" width="13.375" style="5" bestFit="1" customWidth="1"/>
    <col min="304" max="304" width="10.875" style="5" bestFit="1" customWidth="1"/>
    <col min="305" max="305" width="15.5" style="5" bestFit="1" customWidth="1"/>
    <col min="306" max="306" width="13.375" style="5" bestFit="1" customWidth="1"/>
    <col min="307" max="307" width="7.5" style="5" bestFit="1" customWidth="1"/>
    <col min="308" max="308" width="5.875" style="5" bestFit="1" customWidth="1"/>
    <col min="309" max="309" width="9.625" style="5" bestFit="1" customWidth="1"/>
    <col min="310" max="310" width="10.875" style="5" bestFit="1" customWidth="1"/>
    <col min="311" max="311" width="13.375" style="5" bestFit="1" customWidth="1"/>
    <col min="312" max="312" width="5.625" style="5" bestFit="1" customWidth="1"/>
    <col min="313" max="314" width="11.25" style="5" bestFit="1" customWidth="1"/>
    <col min="315" max="315" width="7.5" style="5" bestFit="1" customWidth="1"/>
    <col min="316" max="316" width="15.5" style="5" bestFit="1" customWidth="1"/>
    <col min="317" max="319" width="13.375" style="5" bestFit="1" customWidth="1"/>
    <col min="320" max="320" width="11.75" style="5" bestFit="1" customWidth="1"/>
    <col min="321" max="321" width="15.5" style="5" bestFit="1" customWidth="1"/>
    <col min="322" max="322" width="13.375" style="5" bestFit="1" customWidth="1"/>
    <col min="323" max="323" width="7.5" style="5" bestFit="1" customWidth="1"/>
    <col min="324" max="324" width="5.875" style="5" bestFit="1" customWidth="1"/>
    <col min="325" max="325" width="10.5" style="5" bestFit="1" customWidth="1"/>
    <col min="326" max="326" width="10.875" style="5" bestFit="1" customWidth="1"/>
    <col min="327" max="327" width="13.375" style="5" bestFit="1" customWidth="1"/>
    <col min="328" max="328" width="5.625" style="5" bestFit="1" customWidth="1"/>
    <col min="329" max="330" width="11.25" style="5" bestFit="1" customWidth="1"/>
    <col min="331" max="331" width="7.5" style="5" bestFit="1" customWidth="1"/>
    <col min="332" max="332" width="15.5" style="5" bestFit="1" customWidth="1"/>
    <col min="333" max="335" width="13.375" style="5" bestFit="1" customWidth="1"/>
    <col min="336" max="336" width="10.875" style="5" bestFit="1" customWidth="1"/>
    <col min="337" max="337" width="15.5" style="5" bestFit="1" customWidth="1"/>
    <col min="338" max="338" width="13.375" style="5" bestFit="1" customWidth="1"/>
    <col min="339" max="339" width="7.5" style="5" bestFit="1" customWidth="1"/>
    <col min="340" max="340" width="5.875" style="5" bestFit="1" customWidth="1"/>
    <col min="341" max="341" width="9.625" style="5" bestFit="1" customWidth="1"/>
    <col min="342" max="342" width="10.875" style="5" bestFit="1" customWidth="1"/>
    <col min="343" max="343" width="13.375" style="5" bestFit="1" customWidth="1"/>
    <col min="344" max="344" width="5.625" style="5" bestFit="1" customWidth="1"/>
    <col min="345" max="346" width="11.25" style="5" bestFit="1" customWidth="1"/>
    <col min="347" max="347" width="7.5" style="5" bestFit="1" customWidth="1"/>
    <col min="348" max="348" width="15.5" style="5" bestFit="1" customWidth="1"/>
    <col min="349" max="351" width="13.375" style="5" bestFit="1" customWidth="1"/>
    <col min="352" max="352" width="11.75" style="5" bestFit="1" customWidth="1"/>
    <col min="353" max="353" width="15.5" style="5" bestFit="1" customWidth="1"/>
    <col min="354" max="354" width="13.375" style="5" bestFit="1" customWidth="1"/>
    <col min="355" max="355" width="7.5" style="5" bestFit="1" customWidth="1"/>
    <col min="356" max="356" width="5.875" style="5" bestFit="1" customWidth="1"/>
    <col min="357" max="357" width="10.5" style="5" bestFit="1" customWidth="1"/>
    <col min="358" max="358" width="10.875" style="5" bestFit="1" customWidth="1"/>
    <col min="359" max="359" width="13.375" style="5" bestFit="1" customWidth="1"/>
    <col min="360" max="360" width="5.625" style="5" bestFit="1" customWidth="1"/>
    <col min="361" max="362" width="11.25" style="5" bestFit="1" customWidth="1"/>
    <col min="363" max="363" width="7.5" style="5" bestFit="1" customWidth="1"/>
    <col min="364" max="364" width="15.5" style="5" bestFit="1" customWidth="1"/>
    <col min="365" max="367" width="13.375" style="5" bestFit="1" customWidth="1"/>
    <col min="368" max="368" width="10.875" style="5" bestFit="1" customWidth="1"/>
    <col min="369" max="369" width="15.5" style="5" bestFit="1" customWidth="1"/>
    <col min="370" max="370" width="13.375" style="5" bestFit="1" customWidth="1"/>
    <col min="371" max="371" width="7.5" style="5" bestFit="1" customWidth="1"/>
    <col min="372" max="372" width="5.875" style="5" bestFit="1" customWidth="1"/>
    <col min="373" max="373" width="9.625" style="5" bestFit="1" customWidth="1"/>
    <col min="374" max="374" width="10.875" style="5" bestFit="1" customWidth="1"/>
    <col min="375" max="375" width="13.375" style="5" bestFit="1" customWidth="1"/>
    <col min="376" max="376" width="5.625" style="5" bestFit="1" customWidth="1"/>
    <col min="377" max="378" width="11.25" style="5" bestFit="1" customWidth="1"/>
    <col min="379" max="379" width="7.5" style="5" bestFit="1" customWidth="1"/>
    <col min="380" max="380" width="15.5" style="5" bestFit="1" customWidth="1"/>
    <col min="381" max="383" width="13.375" style="5" bestFit="1" customWidth="1"/>
    <col min="384" max="384" width="11.75" style="5" bestFit="1" customWidth="1"/>
    <col min="385" max="385" width="15.5" style="5" bestFit="1" customWidth="1"/>
    <col min="386" max="386" width="13.375" style="5" bestFit="1" customWidth="1"/>
    <col min="387" max="387" width="7.5" style="5" bestFit="1" customWidth="1"/>
    <col min="388" max="388" width="5.875" style="5" bestFit="1" customWidth="1"/>
    <col min="389" max="389" width="10.5" style="5" bestFit="1" customWidth="1"/>
    <col min="390" max="390" width="10.875" style="5" bestFit="1" customWidth="1"/>
    <col min="391" max="391" width="13.375" style="5" bestFit="1" customWidth="1"/>
    <col min="392" max="392" width="5.625" style="5" bestFit="1" customWidth="1"/>
    <col min="393" max="394" width="11.25" style="5" bestFit="1" customWidth="1"/>
    <col min="395" max="395" width="7.5" style="5" bestFit="1" customWidth="1"/>
    <col min="396" max="396" width="15.5" style="5" bestFit="1" customWidth="1"/>
    <col min="397" max="399" width="13.375" style="5" bestFit="1" customWidth="1"/>
    <col min="400" max="400" width="10.875" style="5" bestFit="1" customWidth="1"/>
    <col min="401" max="401" width="15.5" style="5" bestFit="1" customWidth="1"/>
    <col min="402" max="402" width="13.375" style="5" bestFit="1" customWidth="1"/>
    <col min="403" max="403" width="7.5" style="5" bestFit="1" customWidth="1"/>
    <col min="404" max="404" width="5.875" style="5" bestFit="1" customWidth="1"/>
    <col min="405" max="405" width="9.625" style="5" bestFit="1" customWidth="1"/>
    <col min="406" max="406" width="10.875" style="5" bestFit="1" customWidth="1"/>
    <col min="407" max="407" width="13.375" style="5" bestFit="1" customWidth="1"/>
    <col min="408" max="408" width="5.625" style="5" bestFit="1" customWidth="1"/>
    <col min="409" max="410" width="11.25" style="5" bestFit="1" customWidth="1"/>
    <col min="411" max="411" width="7.5" style="5" bestFit="1" customWidth="1"/>
    <col min="412" max="412" width="15.5" style="5" bestFit="1" customWidth="1"/>
    <col min="413" max="415" width="13.375" style="5" bestFit="1" customWidth="1"/>
    <col min="416" max="416" width="11.75" style="5" bestFit="1" customWidth="1"/>
    <col min="417" max="417" width="15.5" style="5" bestFit="1" customWidth="1"/>
    <col min="418" max="418" width="13.375" style="5" bestFit="1" customWidth="1"/>
    <col min="419" max="419" width="7.5" style="5" bestFit="1" customWidth="1"/>
    <col min="420" max="420" width="5.875" style="5" bestFit="1" customWidth="1"/>
    <col min="421" max="421" width="10.5" style="5" bestFit="1" customWidth="1"/>
    <col min="422" max="422" width="10.875" style="5" bestFit="1" customWidth="1"/>
    <col min="423" max="423" width="13.375" style="5" bestFit="1" customWidth="1"/>
    <col min="424" max="424" width="5.625" style="5" bestFit="1" customWidth="1"/>
    <col min="425" max="426" width="11.25" style="5" bestFit="1" customWidth="1"/>
    <col min="427" max="427" width="7.5" style="5" bestFit="1" customWidth="1"/>
    <col min="428" max="428" width="15.5" style="5" bestFit="1" customWidth="1"/>
    <col min="429" max="431" width="13.375" style="5" bestFit="1" customWidth="1"/>
    <col min="432" max="432" width="10.875" style="5" bestFit="1" customWidth="1"/>
    <col min="433" max="433" width="15.5" style="5" bestFit="1" customWidth="1"/>
    <col min="434" max="434" width="13.375" style="5" bestFit="1" customWidth="1"/>
    <col min="435" max="435" width="7.5" style="5" bestFit="1" customWidth="1"/>
    <col min="436" max="436" width="5.875" style="5" bestFit="1" customWidth="1"/>
    <col min="437" max="437" width="9.625" style="5" bestFit="1" customWidth="1"/>
    <col min="438" max="438" width="10.875" style="5" bestFit="1" customWidth="1"/>
    <col min="439" max="439" width="13.375" style="5" bestFit="1" customWidth="1"/>
    <col min="440" max="440" width="5.625" style="5" bestFit="1" customWidth="1"/>
    <col min="441" max="442" width="11.25" style="5" bestFit="1" customWidth="1"/>
    <col min="443" max="443" width="7.5" style="5" bestFit="1" customWidth="1"/>
    <col min="444" max="444" width="15.5" style="5" bestFit="1" customWidth="1"/>
    <col min="445" max="447" width="13.375" style="5" bestFit="1" customWidth="1"/>
    <col min="448" max="448" width="11.75" style="5" bestFit="1" customWidth="1"/>
    <col min="449" max="449" width="15.5" style="5" bestFit="1" customWidth="1"/>
    <col min="450" max="450" width="13.375" style="5" bestFit="1" customWidth="1"/>
    <col min="451" max="451" width="7.5" style="5" bestFit="1" customWidth="1"/>
    <col min="452" max="452" width="5.875" style="5" bestFit="1" customWidth="1"/>
    <col min="453" max="453" width="10.5" style="5" bestFit="1" customWidth="1"/>
    <col min="454" max="454" width="10.875" style="5" bestFit="1" customWidth="1"/>
    <col min="455" max="455" width="13.375" style="5" bestFit="1" customWidth="1"/>
    <col min="456" max="456" width="5.625" style="5" bestFit="1" customWidth="1"/>
    <col min="457" max="458" width="11.25" style="5" bestFit="1" customWidth="1"/>
    <col min="459" max="459" width="7.5" style="5" bestFit="1" customWidth="1"/>
    <col min="460" max="460" width="15.5" style="5" bestFit="1" customWidth="1"/>
    <col min="461" max="463" width="13.375" style="5" bestFit="1" customWidth="1"/>
    <col min="464" max="464" width="10.875" style="5" bestFit="1" customWidth="1"/>
    <col min="465" max="465" width="15.5" style="5" bestFit="1" customWidth="1"/>
    <col min="466" max="466" width="13.375" style="5" bestFit="1" customWidth="1"/>
    <col min="467" max="467" width="7.5" style="5" bestFit="1" customWidth="1"/>
    <col min="468" max="468" width="5.875" style="5" bestFit="1" customWidth="1"/>
    <col min="469" max="469" width="9.625" style="5" bestFit="1" customWidth="1"/>
    <col min="470" max="470" width="10.875" style="5" bestFit="1" customWidth="1"/>
    <col min="471" max="471" width="13.375" style="5" bestFit="1" customWidth="1"/>
    <col min="472" max="472" width="5.625" style="5" bestFit="1" customWidth="1"/>
    <col min="473" max="474" width="11.25" style="5" bestFit="1" customWidth="1"/>
    <col min="475" max="475" width="7.5" style="5" bestFit="1" customWidth="1"/>
    <col min="476" max="476" width="15.5" style="5" bestFit="1" customWidth="1"/>
    <col min="477" max="479" width="13.375" style="5" bestFit="1" customWidth="1"/>
    <col min="480" max="480" width="11.75" style="5" bestFit="1" customWidth="1"/>
    <col min="481" max="481" width="15.5" style="5" bestFit="1" customWidth="1"/>
    <col min="482" max="482" width="13.375" style="5" bestFit="1" customWidth="1"/>
    <col min="483" max="483" width="7.5" style="5" bestFit="1" customWidth="1"/>
    <col min="484" max="484" width="5.875" style="5" bestFit="1" customWidth="1"/>
    <col min="485" max="485" width="10.5" style="5" bestFit="1" customWidth="1"/>
    <col min="486" max="486" width="10.875" style="5" bestFit="1" customWidth="1"/>
    <col min="487" max="487" width="13.375" style="5" bestFit="1" customWidth="1"/>
    <col min="488" max="488" width="5.625" style="5" bestFit="1" customWidth="1"/>
    <col min="489" max="490" width="11.25" style="5" bestFit="1" customWidth="1"/>
    <col min="491" max="491" width="7.5" style="5" bestFit="1" customWidth="1"/>
    <col min="492" max="492" width="15.5" style="5" bestFit="1" customWidth="1"/>
    <col min="493" max="495" width="13.375" style="5" bestFit="1" customWidth="1"/>
    <col min="496" max="496" width="10.875" style="5" bestFit="1" customWidth="1"/>
    <col min="497" max="497" width="15.5" style="5" bestFit="1" customWidth="1"/>
    <col min="498" max="498" width="13.375" style="5" bestFit="1" customWidth="1"/>
    <col min="499" max="499" width="7.5" style="5" bestFit="1" customWidth="1"/>
    <col min="500" max="500" width="5.875" style="5" bestFit="1" customWidth="1"/>
    <col min="501" max="501" width="9.625" style="5" bestFit="1" customWidth="1"/>
    <col min="502" max="502" width="10.875" style="5" bestFit="1" customWidth="1"/>
    <col min="503" max="503" width="13.375" style="5" bestFit="1" customWidth="1"/>
    <col min="504" max="504" width="5.625" style="5" bestFit="1" customWidth="1"/>
    <col min="505" max="506" width="11.25" style="5" bestFit="1" customWidth="1"/>
    <col min="507" max="507" width="7.5" style="5" bestFit="1" customWidth="1"/>
    <col min="508" max="508" width="15.5" style="5" bestFit="1" customWidth="1"/>
    <col min="509" max="511" width="13.375" style="5" bestFit="1" customWidth="1"/>
    <col min="512" max="512" width="11.75" style="5" bestFit="1" customWidth="1"/>
    <col min="513" max="513" width="15.5" style="5" bestFit="1" customWidth="1"/>
    <col min="514" max="514" width="13.375" style="5" bestFit="1" customWidth="1"/>
    <col min="515" max="515" width="7.5" style="5" bestFit="1" customWidth="1"/>
    <col min="516" max="516" width="5.875" style="5" bestFit="1" customWidth="1"/>
    <col min="517" max="517" width="10.5" style="5" bestFit="1" customWidth="1"/>
    <col min="518" max="518" width="10.875" style="5" bestFit="1" customWidth="1"/>
    <col min="519" max="519" width="13.375" style="5" bestFit="1" customWidth="1"/>
    <col min="520" max="520" width="5.625" style="5" bestFit="1" customWidth="1"/>
    <col min="521" max="522" width="11.25" style="5" bestFit="1" customWidth="1"/>
    <col min="523" max="523" width="7.5" style="5" bestFit="1" customWidth="1"/>
    <col min="524" max="524" width="15.5" style="5" bestFit="1" customWidth="1"/>
    <col min="525" max="527" width="13.375" style="5" bestFit="1" customWidth="1"/>
    <col min="528" max="528" width="10.875" style="5" bestFit="1" customWidth="1"/>
    <col min="529" max="529" width="15.5" style="5" bestFit="1" customWidth="1"/>
    <col min="530" max="530" width="13.375" style="5" bestFit="1" customWidth="1"/>
    <col min="531" max="531" width="7.5" style="5" bestFit="1" customWidth="1"/>
    <col min="532" max="532" width="5.875" style="5" bestFit="1" customWidth="1"/>
    <col min="533" max="533" width="9.625" style="5" bestFit="1" customWidth="1"/>
    <col min="534" max="534" width="10.875" style="5" bestFit="1" customWidth="1"/>
    <col min="535" max="535" width="13.375" style="5" bestFit="1" customWidth="1"/>
    <col min="536" max="536" width="5.625" style="5" bestFit="1" customWidth="1"/>
    <col min="537" max="538" width="11.25" style="5" bestFit="1" customWidth="1"/>
    <col min="539" max="539" width="7.5" style="5" bestFit="1" customWidth="1"/>
    <col min="540" max="540" width="15.5" style="5" bestFit="1" customWidth="1"/>
    <col min="541" max="543" width="13.375" style="5" bestFit="1" customWidth="1"/>
    <col min="544" max="544" width="11.75" style="5" bestFit="1" customWidth="1"/>
    <col min="545" max="545" width="15.5" style="5" bestFit="1" customWidth="1"/>
    <col min="546" max="546" width="13.375" style="5" bestFit="1" customWidth="1"/>
    <col min="547" max="547" width="7.5" style="5" bestFit="1" customWidth="1"/>
    <col min="548" max="548" width="5.875" style="5" bestFit="1" customWidth="1"/>
    <col min="549" max="549" width="10.5" style="5" bestFit="1" customWidth="1"/>
    <col min="550" max="550" width="10.875" style="5" bestFit="1" customWidth="1"/>
    <col min="551" max="551" width="13.375" style="5" bestFit="1" customWidth="1"/>
    <col min="552" max="552" width="5.625" style="5" bestFit="1" customWidth="1"/>
    <col min="553" max="554" width="11.25" style="5" bestFit="1" customWidth="1"/>
    <col min="555" max="555" width="7.5" style="5" bestFit="1" customWidth="1"/>
    <col min="556" max="556" width="15.5" style="5" bestFit="1" customWidth="1"/>
    <col min="557" max="559" width="13.375" style="5" bestFit="1" customWidth="1"/>
    <col min="560" max="560" width="10.875" style="5" bestFit="1" customWidth="1"/>
    <col min="561" max="561" width="15.5" style="5" bestFit="1" customWidth="1"/>
    <col min="562" max="562" width="13.375" style="5" bestFit="1" customWidth="1"/>
    <col min="563" max="563" width="7.5" style="5" bestFit="1" customWidth="1"/>
    <col min="564" max="564" width="5.875" style="5" bestFit="1" customWidth="1"/>
    <col min="565" max="565" width="9.625" style="5" bestFit="1" customWidth="1"/>
    <col min="566" max="566" width="10.875" style="5" bestFit="1" customWidth="1"/>
    <col min="567" max="567" width="13.375" style="5" bestFit="1" customWidth="1"/>
    <col min="568" max="568" width="5.625" style="5" bestFit="1" customWidth="1"/>
    <col min="569" max="570" width="11.25" style="5" bestFit="1" customWidth="1"/>
    <col min="571" max="571" width="7.5" style="5" bestFit="1" customWidth="1"/>
    <col min="572" max="572" width="15.5" style="5" bestFit="1" customWidth="1"/>
    <col min="573" max="575" width="13.375" style="5" bestFit="1" customWidth="1"/>
    <col min="576" max="576" width="11.75" style="5" bestFit="1" customWidth="1"/>
    <col min="577" max="577" width="15.5" style="5" bestFit="1" customWidth="1"/>
    <col min="578" max="578" width="13.375" style="5" bestFit="1" customWidth="1"/>
    <col min="579" max="579" width="7.5" style="5" bestFit="1" customWidth="1"/>
    <col min="580" max="580" width="5.875" style="5" bestFit="1" customWidth="1"/>
    <col min="581" max="581" width="10.5" style="5" bestFit="1" customWidth="1"/>
    <col min="582" max="582" width="10.875" style="5" bestFit="1" customWidth="1"/>
    <col min="583" max="583" width="13.375" style="5" bestFit="1" customWidth="1"/>
    <col min="584" max="584" width="5.625" style="5" bestFit="1" customWidth="1"/>
    <col min="585" max="586" width="11.25" style="5" bestFit="1" customWidth="1"/>
    <col min="587" max="587" width="7.5" style="5" bestFit="1" customWidth="1"/>
    <col min="588" max="588" width="15.5" style="5" bestFit="1" customWidth="1"/>
    <col min="589" max="591" width="13.375" style="5" bestFit="1" customWidth="1"/>
    <col min="592" max="592" width="10.875" style="5" bestFit="1" customWidth="1"/>
    <col min="593" max="593" width="15.5" style="5" bestFit="1" customWidth="1"/>
    <col min="594" max="594" width="13.375" style="5" bestFit="1" customWidth="1"/>
    <col min="595" max="595" width="7.5" style="5" bestFit="1" customWidth="1"/>
    <col min="596" max="596" width="5.875" style="5" bestFit="1" customWidth="1"/>
    <col min="597" max="597" width="9.625" style="5" bestFit="1" customWidth="1"/>
    <col min="598" max="598" width="10.875" style="5" bestFit="1" customWidth="1"/>
    <col min="599" max="599" width="13.375" style="5" bestFit="1" customWidth="1"/>
    <col min="600" max="600" width="5.625" style="5" bestFit="1" customWidth="1"/>
    <col min="601" max="602" width="11.25" style="5" bestFit="1" customWidth="1"/>
    <col min="603" max="603" width="7.5" style="5" bestFit="1" customWidth="1"/>
    <col min="604" max="604" width="15.5" style="5" bestFit="1" customWidth="1"/>
    <col min="605" max="607" width="13.375" style="5" bestFit="1" customWidth="1"/>
    <col min="608" max="608" width="11.75" style="5" bestFit="1" customWidth="1"/>
    <col min="609" max="609" width="15.5" style="5" bestFit="1" customWidth="1"/>
    <col min="610" max="610" width="13.375" style="5" bestFit="1" customWidth="1"/>
    <col min="611" max="611" width="7.5" style="5" bestFit="1" customWidth="1"/>
    <col min="612" max="612" width="5.875" style="5" bestFit="1" customWidth="1"/>
    <col min="613" max="613" width="10.5" style="5" bestFit="1" customWidth="1"/>
    <col min="614" max="614" width="10.875" style="5" bestFit="1" customWidth="1"/>
    <col min="615" max="615" width="13.375" style="5" bestFit="1" customWidth="1"/>
    <col min="616" max="616" width="5.625" style="5" bestFit="1" customWidth="1"/>
    <col min="617" max="618" width="11.25" style="5" bestFit="1" customWidth="1"/>
    <col min="619" max="619" width="7.5" style="5" bestFit="1" customWidth="1"/>
    <col min="620" max="620" width="15.5" style="5" bestFit="1" customWidth="1"/>
    <col min="621" max="623" width="13.375" style="5" bestFit="1" customWidth="1"/>
    <col min="624" max="624" width="10.875" style="5" bestFit="1" customWidth="1"/>
    <col min="625" max="625" width="15.5" style="5" bestFit="1" customWidth="1"/>
    <col min="626" max="626" width="13.375" style="5" bestFit="1" customWidth="1"/>
    <col min="627" max="627" width="7.5" style="5" bestFit="1" customWidth="1"/>
    <col min="628" max="628" width="5.875" style="5" bestFit="1" customWidth="1"/>
    <col min="629" max="629" width="9.625" style="5" bestFit="1" customWidth="1"/>
    <col min="630" max="630" width="10.875" style="5" bestFit="1" customWidth="1"/>
    <col min="631" max="631" width="13.375" style="5" bestFit="1" customWidth="1"/>
    <col min="632" max="632" width="5.625" style="5" bestFit="1" customWidth="1"/>
    <col min="633" max="634" width="11.25" style="5" bestFit="1" customWidth="1"/>
    <col min="635" max="635" width="7.5" style="5" bestFit="1" customWidth="1"/>
    <col min="636" max="636" width="15.5" style="5" bestFit="1" customWidth="1"/>
    <col min="637" max="639" width="13.375" style="5" bestFit="1" customWidth="1"/>
    <col min="640" max="640" width="11.75" style="5" bestFit="1" customWidth="1"/>
    <col min="641" max="641" width="15.5" style="5" bestFit="1" customWidth="1"/>
    <col min="642" max="642" width="13.375" style="5" bestFit="1" customWidth="1"/>
    <col min="643" max="643" width="7.5" style="5" bestFit="1" customWidth="1"/>
    <col min="644" max="644" width="5.875" style="5" bestFit="1" customWidth="1"/>
    <col min="645" max="645" width="10.5" style="5" bestFit="1" customWidth="1"/>
    <col min="646" max="646" width="10.875" style="5" bestFit="1" customWidth="1"/>
    <col min="647" max="647" width="13.375" style="5" bestFit="1" customWidth="1"/>
    <col min="648" max="648" width="5.625" style="5" bestFit="1" customWidth="1"/>
    <col min="649" max="650" width="11.25" style="5" bestFit="1" customWidth="1"/>
    <col min="651" max="651" width="7.5" style="5" bestFit="1" customWidth="1"/>
    <col min="652" max="652" width="15.5" style="5" bestFit="1" customWidth="1"/>
    <col min="653" max="655" width="13.375" style="5" bestFit="1" customWidth="1"/>
    <col min="656" max="656" width="10.875" style="5" bestFit="1" customWidth="1"/>
    <col min="657" max="657" width="15.5" style="5" bestFit="1" customWidth="1"/>
    <col min="658" max="658" width="13.375" style="5" bestFit="1" customWidth="1"/>
    <col min="659" max="659" width="7.5" style="5" bestFit="1" customWidth="1"/>
    <col min="660" max="660" width="5.875" style="5" bestFit="1" customWidth="1"/>
    <col min="661" max="661" width="9.625" style="5" bestFit="1" customWidth="1"/>
    <col min="662" max="662" width="10.875" style="5" bestFit="1" customWidth="1"/>
    <col min="663" max="663" width="13.375" style="5" bestFit="1" customWidth="1"/>
    <col min="664" max="664" width="5.625" style="5" bestFit="1" customWidth="1"/>
    <col min="665" max="666" width="11.25" style="5" bestFit="1" customWidth="1"/>
    <col min="667" max="667" width="7.5" style="5" bestFit="1" customWidth="1"/>
    <col min="668" max="668" width="15.5" style="5" bestFit="1" customWidth="1"/>
    <col min="669" max="671" width="13.375" style="5" bestFit="1" customWidth="1"/>
    <col min="672" max="672" width="11.75" style="5" bestFit="1" customWidth="1"/>
    <col min="673" max="673" width="15.5" style="5" bestFit="1" customWidth="1"/>
    <col min="674" max="674" width="13.375" style="5" bestFit="1" customWidth="1"/>
    <col min="675" max="675" width="7.5" style="5" bestFit="1" customWidth="1"/>
    <col min="676" max="676" width="5.875" style="5" bestFit="1" customWidth="1"/>
    <col min="677" max="677" width="10.5" style="5" bestFit="1" customWidth="1"/>
    <col min="678" max="678" width="10.875" style="5" bestFit="1" customWidth="1"/>
    <col min="679" max="679" width="13.375" style="5" bestFit="1" customWidth="1"/>
    <col min="680" max="680" width="5.625" style="5" bestFit="1" customWidth="1"/>
    <col min="681" max="682" width="11.25" style="5" bestFit="1" customWidth="1"/>
    <col min="683" max="683" width="7.5" style="5" bestFit="1" customWidth="1"/>
    <col min="684" max="684" width="15.5" style="5" bestFit="1" customWidth="1"/>
    <col min="685" max="687" width="13.375" style="5" bestFit="1" customWidth="1"/>
    <col min="688" max="688" width="10.875" style="5" bestFit="1" customWidth="1"/>
    <col min="689" max="689" width="15.5" style="5" bestFit="1" customWidth="1"/>
    <col min="690" max="690" width="13.375" style="5" bestFit="1" customWidth="1"/>
    <col min="691" max="691" width="7.5" style="5" bestFit="1" customWidth="1"/>
    <col min="692" max="692" width="5.875" style="5" bestFit="1" customWidth="1"/>
    <col min="693" max="693" width="9.625" style="5" bestFit="1" customWidth="1"/>
    <col min="694" max="694" width="10.875" style="5" bestFit="1" customWidth="1"/>
    <col min="695" max="695" width="13.375" style="5" bestFit="1" customWidth="1"/>
    <col min="696" max="696" width="5.625" style="5" bestFit="1" customWidth="1"/>
    <col min="697" max="698" width="11.25" style="5" bestFit="1" customWidth="1"/>
    <col min="699" max="699" width="7.5" style="5" bestFit="1" customWidth="1"/>
    <col min="700" max="700" width="15.5" style="5" bestFit="1" customWidth="1"/>
    <col min="701" max="703" width="13.375" style="5" bestFit="1" customWidth="1"/>
    <col min="704" max="704" width="11.75" style="5" bestFit="1" customWidth="1"/>
    <col min="705" max="705" width="15.5" style="5" bestFit="1" customWidth="1"/>
    <col min="706" max="706" width="13.375" style="5" bestFit="1" customWidth="1"/>
    <col min="707" max="707" width="7.5" style="5" bestFit="1" customWidth="1"/>
    <col min="708" max="708" width="5.875" style="5" bestFit="1" customWidth="1"/>
    <col min="709" max="709" width="10.5" style="5" bestFit="1" customWidth="1"/>
    <col min="710" max="710" width="10.875" style="5" bestFit="1" customWidth="1"/>
    <col min="711" max="711" width="13.375" style="5" bestFit="1" customWidth="1"/>
    <col min="712" max="712" width="5.625" style="5" bestFit="1" customWidth="1"/>
    <col min="713" max="714" width="11.25" style="5" bestFit="1" customWidth="1"/>
    <col min="715" max="715" width="7.5" style="5" bestFit="1" customWidth="1"/>
    <col min="716" max="716" width="15.5" style="5" bestFit="1" customWidth="1"/>
    <col min="717" max="719" width="13.375" style="5" bestFit="1" customWidth="1"/>
    <col min="720" max="720" width="10.875" style="5" bestFit="1" customWidth="1"/>
    <col min="721" max="721" width="15.5" style="5" bestFit="1" customWidth="1"/>
    <col min="722" max="722" width="13.375" style="5" bestFit="1" customWidth="1"/>
    <col min="723" max="723" width="7.5" style="5" bestFit="1" customWidth="1"/>
    <col min="724" max="724" width="5.875" style="5" bestFit="1" customWidth="1"/>
    <col min="725" max="725" width="9.625" style="5" bestFit="1" customWidth="1"/>
    <col min="726" max="726" width="10.875" style="5" bestFit="1" customWidth="1"/>
    <col min="727" max="727" width="13.375" style="5" bestFit="1" customWidth="1"/>
    <col min="728" max="728" width="5.625" style="5" bestFit="1" customWidth="1"/>
    <col min="729" max="730" width="11.25" style="5" bestFit="1" customWidth="1"/>
    <col min="731" max="731" width="7.5" style="5" bestFit="1" customWidth="1"/>
    <col min="732" max="732" width="15.5" style="5" bestFit="1" customWidth="1"/>
    <col min="733" max="735" width="13.375" style="5" bestFit="1" customWidth="1"/>
    <col min="736" max="736" width="11.75" style="5" bestFit="1" customWidth="1"/>
    <col min="737" max="737" width="15.5" style="5" bestFit="1" customWidth="1"/>
    <col min="738" max="738" width="13.375" style="5" bestFit="1" customWidth="1"/>
    <col min="739" max="739" width="7.5" style="5" bestFit="1" customWidth="1"/>
    <col min="740" max="740" width="5.875" style="5" bestFit="1" customWidth="1"/>
    <col min="741" max="741" width="10.5" style="5" bestFit="1" customWidth="1"/>
    <col min="742" max="742" width="10.875" style="5" bestFit="1" customWidth="1"/>
    <col min="743" max="743" width="13.375" style="5" bestFit="1" customWidth="1"/>
    <col min="744" max="744" width="5.625" style="5" bestFit="1" customWidth="1"/>
    <col min="745" max="746" width="11.25" style="5" bestFit="1" customWidth="1"/>
    <col min="747" max="747" width="7.5" style="5" bestFit="1" customWidth="1"/>
    <col min="748" max="748" width="15.5" style="5" bestFit="1" customWidth="1"/>
    <col min="749" max="751" width="13.375" style="5" bestFit="1" customWidth="1"/>
    <col min="752" max="752" width="10.875" style="5" bestFit="1" customWidth="1"/>
    <col min="753" max="753" width="15.5" style="5" bestFit="1" customWidth="1"/>
    <col min="754" max="754" width="13.375" style="5" bestFit="1" customWidth="1"/>
    <col min="755" max="755" width="7.5" style="5" bestFit="1" customWidth="1"/>
    <col min="756" max="756" width="5.875" style="5" bestFit="1" customWidth="1"/>
    <col min="757" max="757" width="9.625" style="5" bestFit="1" customWidth="1"/>
    <col min="758" max="758" width="10.875" style="5" bestFit="1" customWidth="1"/>
    <col min="759" max="759" width="13.375" style="5" bestFit="1" customWidth="1"/>
    <col min="760" max="760" width="5.625" style="5" bestFit="1" customWidth="1"/>
    <col min="761" max="762" width="11.25" style="5" bestFit="1" customWidth="1"/>
    <col min="763" max="763" width="7.5" style="5" bestFit="1" customWidth="1"/>
    <col min="764" max="764" width="15.5" style="5" bestFit="1" customWidth="1"/>
    <col min="765" max="767" width="13.375" style="5" bestFit="1" customWidth="1"/>
    <col min="768" max="768" width="11.75" style="5" bestFit="1" customWidth="1"/>
    <col min="769" max="769" width="15.5" style="5" bestFit="1" customWidth="1"/>
    <col min="770" max="770" width="13.375" style="5" bestFit="1" customWidth="1"/>
    <col min="771" max="771" width="7.5" style="5" bestFit="1" customWidth="1"/>
    <col min="772" max="772" width="5.875" style="5" bestFit="1" customWidth="1"/>
    <col min="773" max="773" width="10.5" style="5" bestFit="1" customWidth="1"/>
    <col min="774" max="774" width="10.875" style="5" bestFit="1" customWidth="1"/>
    <col min="775" max="775" width="13.375" style="5" bestFit="1" customWidth="1"/>
    <col min="776" max="776" width="5.625" style="5" bestFit="1" customWidth="1"/>
    <col min="777" max="778" width="11.25" style="5" bestFit="1" customWidth="1"/>
    <col min="779" max="779" width="7.5" style="5" bestFit="1" customWidth="1"/>
    <col min="780" max="780" width="15.5" style="5" bestFit="1" customWidth="1"/>
    <col min="781" max="783" width="13.375" style="5" bestFit="1" customWidth="1"/>
    <col min="784" max="784" width="10.875" style="5" bestFit="1" customWidth="1"/>
    <col min="785" max="785" width="15.5" style="5" bestFit="1" customWidth="1"/>
    <col min="786" max="786" width="13.375" style="5" bestFit="1" customWidth="1"/>
    <col min="787" max="787" width="7.5" style="5" bestFit="1" customWidth="1"/>
    <col min="788" max="788" width="5.875" style="5" bestFit="1" customWidth="1"/>
    <col min="789" max="789" width="9.625" style="5" bestFit="1" customWidth="1"/>
    <col min="790" max="790" width="10.875" style="5" bestFit="1" customWidth="1"/>
    <col min="791" max="791" width="13.375" style="5" bestFit="1" customWidth="1"/>
    <col min="792" max="792" width="5.625" style="5" bestFit="1" customWidth="1"/>
    <col min="793" max="794" width="11.25" style="5" bestFit="1" customWidth="1"/>
    <col min="795" max="795" width="7.5" style="5" bestFit="1" customWidth="1"/>
    <col min="796" max="796" width="15.5" style="5" bestFit="1" customWidth="1"/>
    <col min="797" max="799" width="13.375" style="5" bestFit="1" customWidth="1"/>
    <col min="800" max="800" width="11.75" style="5" bestFit="1" customWidth="1"/>
    <col min="801" max="801" width="15.5" style="5" bestFit="1" customWidth="1"/>
    <col min="802" max="802" width="13.375" style="5" bestFit="1" customWidth="1"/>
    <col min="803" max="803" width="7.5" style="5" bestFit="1" customWidth="1"/>
    <col min="804" max="804" width="5.875" style="5" bestFit="1" customWidth="1"/>
    <col min="805" max="805" width="10.5" style="5" bestFit="1" customWidth="1"/>
    <col min="806" max="806" width="10.875" style="5" bestFit="1" customWidth="1"/>
    <col min="807" max="807" width="13.375" style="5" bestFit="1" customWidth="1"/>
    <col min="808" max="808" width="5.625" style="5" bestFit="1" customWidth="1"/>
    <col min="809" max="810" width="11.25" style="5" bestFit="1" customWidth="1"/>
    <col min="811" max="811" width="7.5" style="5" bestFit="1" customWidth="1"/>
    <col min="812" max="812" width="15.5" style="5" bestFit="1" customWidth="1"/>
    <col min="813" max="815" width="13.375" style="5" bestFit="1" customWidth="1"/>
    <col min="816" max="816" width="10.875" style="5" bestFit="1" customWidth="1"/>
    <col min="817" max="817" width="15.5" style="5" bestFit="1" customWidth="1"/>
    <col min="818" max="818" width="13.375" style="5" bestFit="1" customWidth="1"/>
    <col min="819" max="819" width="7.5" style="5" bestFit="1" customWidth="1"/>
    <col min="820" max="820" width="5.875" style="5" bestFit="1" customWidth="1"/>
    <col min="821" max="821" width="9.625" style="5" bestFit="1" customWidth="1"/>
    <col min="822" max="822" width="10.875" style="5" bestFit="1" customWidth="1"/>
    <col min="823" max="823" width="13.375" style="5" bestFit="1" customWidth="1"/>
    <col min="824" max="824" width="5.625" style="5" bestFit="1" customWidth="1"/>
    <col min="825" max="826" width="11.25" style="5" bestFit="1" customWidth="1"/>
    <col min="827" max="827" width="7.5" style="5" bestFit="1" customWidth="1"/>
    <col min="828" max="828" width="15.5" style="5" bestFit="1" customWidth="1"/>
    <col min="829" max="831" width="13.375" style="5" bestFit="1" customWidth="1"/>
    <col min="832" max="832" width="11.75" style="5" bestFit="1" customWidth="1"/>
    <col min="833" max="833" width="15.5" style="5" bestFit="1" customWidth="1"/>
    <col min="834" max="834" width="13.375" style="5" bestFit="1" customWidth="1"/>
    <col min="835" max="835" width="7.5" style="5" bestFit="1" customWidth="1"/>
    <col min="836" max="836" width="5.875" style="5" bestFit="1" customWidth="1"/>
    <col min="837" max="837" width="10.5" style="5" bestFit="1" customWidth="1"/>
    <col min="838" max="838" width="10.875" style="5" bestFit="1" customWidth="1"/>
    <col min="839" max="839" width="13.375" style="5" bestFit="1" customWidth="1"/>
    <col min="840" max="840" width="5.625" style="5" bestFit="1" customWidth="1"/>
    <col min="841" max="842" width="11.25" style="5" bestFit="1" customWidth="1"/>
    <col min="843" max="843" width="7.5" style="5" bestFit="1" customWidth="1"/>
    <col min="844" max="844" width="15.5" style="5" bestFit="1" customWidth="1"/>
    <col min="845" max="847" width="13.375" style="5" bestFit="1" customWidth="1"/>
    <col min="848" max="848" width="10.875" style="5" bestFit="1" customWidth="1"/>
    <col min="849" max="849" width="15.5" style="5" bestFit="1" customWidth="1"/>
    <col min="850" max="850" width="13.375" style="5" bestFit="1" customWidth="1"/>
    <col min="851" max="851" width="7.5" style="5" bestFit="1" customWidth="1"/>
    <col min="852" max="852" width="5.875" style="5" bestFit="1" customWidth="1"/>
    <col min="853" max="853" width="9.625" style="5" bestFit="1" customWidth="1"/>
    <col min="854" max="854" width="10.875" style="5" bestFit="1" customWidth="1"/>
    <col min="855" max="855" width="13.375" style="5" bestFit="1" customWidth="1"/>
    <col min="856" max="856" width="5.625" style="5" bestFit="1" customWidth="1"/>
    <col min="857" max="858" width="11.25" style="5" bestFit="1" customWidth="1"/>
    <col min="859" max="859" width="7.5" style="5" bestFit="1" customWidth="1"/>
    <col min="860" max="860" width="15.5" style="5" bestFit="1" customWidth="1"/>
    <col min="861" max="863" width="13.375" style="5" bestFit="1" customWidth="1"/>
    <col min="864" max="864" width="11.75" style="5" bestFit="1" customWidth="1"/>
    <col min="865" max="865" width="15.5" style="5" bestFit="1" customWidth="1"/>
    <col min="866" max="866" width="13.375" style="5" bestFit="1" customWidth="1"/>
    <col min="867" max="867" width="7.5" style="5" bestFit="1" customWidth="1"/>
    <col min="868" max="868" width="5.875" style="5" bestFit="1" customWidth="1"/>
    <col min="869" max="869" width="10.5" style="5" bestFit="1" customWidth="1"/>
    <col min="870" max="870" width="10.875" style="5" bestFit="1" customWidth="1"/>
    <col min="871" max="871" width="13.375" style="5" bestFit="1" customWidth="1"/>
    <col min="872" max="872" width="5.625" style="5" bestFit="1" customWidth="1"/>
    <col min="873" max="874" width="11.25" style="5" bestFit="1" customWidth="1"/>
    <col min="875" max="875" width="7.5" style="5" bestFit="1" customWidth="1"/>
    <col min="876" max="876" width="15.5" style="5" bestFit="1" customWidth="1"/>
    <col min="877" max="879" width="13.375" style="5" bestFit="1" customWidth="1"/>
    <col min="880" max="880" width="10.875" style="5" bestFit="1" customWidth="1"/>
    <col min="881" max="881" width="15.5" style="5" bestFit="1" customWidth="1"/>
    <col min="882" max="882" width="13.375" style="5" bestFit="1" customWidth="1"/>
    <col min="883" max="883" width="7.5" style="5" bestFit="1" customWidth="1"/>
    <col min="884" max="884" width="5.875" style="5" bestFit="1" customWidth="1"/>
    <col min="885" max="885" width="9.625" style="5" bestFit="1" customWidth="1"/>
    <col min="886" max="886" width="10.875" style="5" bestFit="1" customWidth="1"/>
    <col min="887" max="887" width="13.375" style="5" bestFit="1" customWidth="1"/>
    <col min="888" max="888" width="5.625" style="5" bestFit="1" customWidth="1"/>
    <col min="889" max="890" width="11.25" style="5" bestFit="1" customWidth="1"/>
    <col min="891" max="891" width="7.5" style="5" bestFit="1" customWidth="1"/>
    <col min="892" max="892" width="15.5" style="5" bestFit="1" customWidth="1"/>
    <col min="893" max="895" width="13.375" style="5" bestFit="1" customWidth="1"/>
    <col min="896" max="896" width="11.75" style="5" bestFit="1" customWidth="1"/>
    <col min="897" max="897" width="15.5" style="5" bestFit="1" customWidth="1"/>
    <col min="898" max="898" width="13.375" style="5" bestFit="1" customWidth="1"/>
    <col min="899" max="899" width="7.5" style="5" bestFit="1" customWidth="1"/>
    <col min="900" max="900" width="5.875" style="5" bestFit="1" customWidth="1"/>
    <col min="901" max="901" width="10.5" style="5" bestFit="1" customWidth="1"/>
    <col min="902" max="902" width="10.875" style="5" bestFit="1" customWidth="1"/>
    <col min="903" max="903" width="13.375" style="5" bestFit="1" customWidth="1"/>
    <col min="904" max="904" width="5.625" style="5" bestFit="1" customWidth="1"/>
    <col min="905" max="906" width="11.25" style="5" bestFit="1" customWidth="1"/>
    <col min="907" max="907" width="7.5" style="5" bestFit="1" customWidth="1"/>
    <col min="908" max="908" width="15.5" style="5" bestFit="1" customWidth="1"/>
    <col min="909" max="911" width="13.375" style="5" bestFit="1" customWidth="1"/>
    <col min="912" max="912" width="10.875" style="5" bestFit="1" customWidth="1"/>
    <col min="913" max="913" width="15.5" style="5" bestFit="1" customWidth="1"/>
    <col min="914" max="914" width="13.375" style="5" bestFit="1" customWidth="1"/>
    <col min="915" max="915" width="7.5" style="5" bestFit="1" customWidth="1"/>
    <col min="916" max="916" width="5.875" style="5" bestFit="1" customWidth="1"/>
    <col min="917" max="917" width="9.625" style="5" bestFit="1" customWidth="1"/>
    <col min="918" max="918" width="10.875" style="5" bestFit="1" customWidth="1"/>
    <col min="919" max="919" width="13.375" style="5" bestFit="1" customWidth="1"/>
    <col min="920" max="920" width="5.625" style="5" bestFit="1" customWidth="1"/>
    <col min="921" max="922" width="11.25" style="5" bestFit="1" customWidth="1"/>
    <col min="923" max="923" width="7.5" style="5" bestFit="1" customWidth="1"/>
    <col min="924" max="924" width="15.5" style="5" bestFit="1" customWidth="1"/>
    <col min="925" max="927" width="13.375" style="5" bestFit="1" customWidth="1"/>
    <col min="928" max="928" width="11.75" style="5" bestFit="1" customWidth="1"/>
    <col min="929" max="929" width="15.5" style="5" bestFit="1" customWidth="1"/>
    <col min="930" max="930" width="13.375" style="5" bestFit="1" customWidth="1"/>
    <col min="931" max="931" width="7.5" style="5" bestFit="1" customWidth="1"/>
    <col min="932" max="932" width="5.875" style="5" bestFit="1" customWidth="1"/>
    <col min="933" max="933" width="10.5" style="5" bestFit="1" customWidth="1"/>
    <col min="934" max="934" width="10.875" style="5" bestFit="1" customWidth="1"/>
    <col min="935" max="935" width="13.375" style="5" bestFit="1" customWidth="1"/>
    <col min="936" max="936" width="5.625" style="5" bestFit="1" customWidth="1"/>
    <col min="937" max="938" width="11.25" style="5" bestFit="1" customWidth="1"/>
    <col min="939" max="939" width="7.5" style="5" bestFit="1" customWidth="1"/>
    <col min="940" max="940" width="15.5" style="5" bestFit="1" customWidth="1"/>
    <col min="941" max="943" width="13.375" style="5" bestFit="1" customWidth="1"/>
    <col min="944" max="944" width="10.875" style="5" bestFit="1" customWidth="1"/>
    <col min="945" max="945" width="15.5" style="5" bestFit="1" customWidth="1"/>
    <col min="946" max="946" width="13.375" style="5" bestFit="1" customWidth="1"/>
    <col min="947" max="947" width="7.5" style="5" bestFit="1" customWidth="1"/>
    <col min="948" max="948" width="5.875" style="5" bestFit="1" customWidth="1"/>
    <col min="949" max="949" width="9.625" style="5" bestFit="1" customWidth="1"/>
    <col min="950" max="950" width="10.875" style="5" bestFit="1" customWidth="1"/>
    <col min="951" max="951" width="13.375" style="5" bestFit="1" customWidth="1"/>
    <col min="952" max="952" width="5.625" style="5" bestFit="1" customWidth="1"/>
    <col min="953" max="954" width="11.25" style="5" bestFit="1" customWidth="1"/>
    <col min="955" max="955" width="7.5" style="5" bestFit="1" customWidth="1"/>
    <col min="956" max="956" width="15.5" style="5" bestFit="1" customWidth="1"/>
    <col min="957" max="959" width="13.375" style="5" bestFit="1" customWidth="1"/>
    <col min="960" max="960" width="11.75" style="5" bestFit="1" customWidth="1"/>
    <col min="961" max="961" width="15.5" style="5" bestFit="1" customWidth="1"/>
    <col min="962" max="962" width="13.375" style="5" bestFit="1" customWidth="1"/>
    <col min="963" max="963" width="7.5" style="5" bestFit="1" customWidth="1"/>
    <col min="964" max="964" width="5.875" style="5" bestFit="1" customWidth="1"/>
    <col min="965" max="965" width="10.5" style="5" bestFit="1" customWidth="1"/>
    <col min="966" max="966" width="10.875" style="5" bestFit="1" customWidth="1"/>
    <col min="967" max="967" width="13.375" style="5" bestFit="1" customWidth="1"/>
    <col min="968" max="968" width="5.625" style="5" bestFit="1" customWidth="1"/>
    <col min="969" max="970" width="11.25" style="5" bestFit="1" customWidth="1"/>
    <col min="971" max="971" width="7.5" style="5" bestFit="1" customWidth="1"/>
    <col min="972" max="972" width="15.5" style="5" bestFit="1" customWidth="1"/>
    <col min="973" max="975" width="13.375" style="5" bestFit="1" customWidth="1"/>
    <col min="976" max="976" width="10.875" style="5" bestFit="1" customWidth="1"/>
    <col min="977" max="977" width="15.5" style="5" bestFit="1" customWidth="1"/>
    <col min="978" max="978" width="13.375" style="5" bestFit="1" customWidth="1"/>
    <col min="979" max="979" width="7.5" style="5" bestFit="1" customWidth="1"/>
    <col min="980" max="980" width="5.875" style="5" bestFit="1" customWidth="1"/>
    <col min="981" max="981" width="9.625" style="5" bestFit="1" customWidth="1"/>
    <col min="982" max="982" width="10.875" style="5" bestFit="1" customWidth="1"/>
    <col min="983" max="983" width="13.375" style="5" bestFit="1" customWidth="1"/>
    <col min="984" max="984" width="5.625" style="5" bestFit="1" customWidth="1"/>
    <col min="985" max="986" width="11.25" style="5" bestFit="1" customWidth="1"/>
    <col min="987" max="987" width="7.5" style="5" bestFit="1" customWidth="1"/>
    <col min="988" max="988" width="15.5" style="5" bestFit="1" customWidth="1"/>
    <col min="989" max="991" width="13.375" style="5" bestFit="1" customWidth="1"/>
    <col min="992" max="16384" width="9" style="5"/>
  </cols>
  <sheetData>
    <row r="1" spans="1:991">
      <c r="C1" s="1"/>
      <c r="D1" s="1"/>
      <c r="E1" s="1"/>
      <c r="F1" s="2"/>
      <c r="G1" s="2"/>
      <c r="H1" s="1"/>
      <c r="I1" s="1"/>
      <c r="J1" s="1"/>
      <c r="K1" s="1"/>
      <c r="L1" s="1"/>
      <c r="M1" s="1"/>
      <c r="N1" s="3"/>
      <c r="O1" s="3"/>
      <c r="P1" s="3"/>
      <c r="Q1" s="3"/>
      <c r="T1" s="3"/>
      <c r="U1" s="4"/>
      <c r="V1" s="4"/>
      <c r="Y1" s="6" t="s">
        <v>273</v>
      </c>
      <c r="Z1" s="7">
        <v>0.03</v>
      </c>
      <c r="AA1" s="7">
        <v>9.5000000000000001E-2</v>
      </c>
      <c r="AB1" s="7">
        <v>0.13500000000000001</v>
      </c>
      <c r="AC1" s="8" t="s">
        <v>240</v>
      </c>
      <c r="AD1" s="9">
        <v>6</v>
      </c>
      <c r="AF1" s="5">
        <v>1</v>
      </c>
      <c r="AG1" s="5">
        <v>2</v>
      </c>
      <c r="AH1" s="5">
        <v>3</v>
      </c>
      <c r="AI1" s="5">
        <v>4</v>
      </c>
      <c r="AJ1" s="5">
        <v>5</v>
      </c>
      <c r="AK1" s="5">
        <v>6</v>
      </c>
      <c r="AL1" s="5">
        <v>7</v>
      </c>
      <c r="AM1" s="5">
        <v>8</v>
      </c>
      <c r="AN1" s="5">
        <v>9</v>
      </c>
      <c r="AO1" s="5">
        <v>10</v>
      </c>
      <c r="AP1" s="5">
        <v>11</v>
      </c>
      <c r="AQ1" s="5">
        <v>12</v>
      </c>
      <c r="AR1" s="5">
        <v>13</v>
      </c>
      <c r="AS1" s="5">
        <v>14</v>
      </c>
      <c r="AT1" s="5">
        <v>15</v>
      </c>
      <c r="AU1" s="5">
        <v>16</v>
      </c>
      <c r="AV1" s="5">
        <v>17</v>
      </c>
      <c r="AW1" s="5">
        <v>18</v>
      </c>
      <c r="AX1" s="5">
        <v>19</v>
      </c>
      <c r="AY1" s="5">
        <v>20</v>
      </c>
      <c r="AZ1" s="5">
        <v>21</v>
      </c>
      <c r="BA1" s="5">
        <v>22</v>
      </c>
      <c r="BB1" s="5">
        <v>23</v>
      </c>
      <c r="BC1" s="5">
        <v>24</v>
      </c>
      <c r="BD1" s="5">
        <v>25</v>
      </c>
      <c r="BE1" s="5">
        <v>26</v>
      </c>
      <c r="BF1" s="5">
        <v>27</v>
      </c>
      <c r="BG1" s="5">
        <v>28</v>
      </c>
      <c r="BH1" s="5">
        <v>29</v>
      </c>
      <c r="BI1" s="5">
        <v>30</v>
      </c>
      <c r="BJ1" s="5">
        <v>31</v>
      </c>
      <c r="BK1" s="5">
        <v>32</v>
      </c>
      <c r="BL1" s="5">
        <v>33</v>
      </c>
      <c r="BM1" s="5">
        <v>34</v>
      </c>
      <c r="BN1" s="5">
        <v>35</v>
      </c>
      <c r="BO1" s="5">
        <v>36</v>
      </c>
      <c r="BP1" s="5">
        <v>37</v>
      </c>
      <c r="BQ1" s="5">
        <v>38</v>
      </c>
      <c r="BR1" s="5">
        <v>39</v>
      </c>
      <c r="BS1" s="5">
        <v>40</v>
      </c>
      <c r="BT1" s="5">
        <v>41</v>
      </c>
      <c r="BU1" s="5">
        <v>42</v>
      </c>
      <c r="BV1" s="5">
        <v>43</v>
      </c>
      <c r="BW1" s="5">
        <v>44</v>
      </c>
      <c r="BX1" s="5">
        <v>45</v>
      </c>
      <c r="BY1" s="5">
        <v>46</v>
      </c>
      <c r="BZ1" s="5">
        <v>47</v>
      </c>
      <c r="CA1" s="5">
        <v>48</v>
      </c>
      <c r="CB1" s="5">
        <v>49</v>
      </c>
      <c r="CC1" s="5">
        <v>50</v>
      </c>
      <c r="CD1" s="5">
        <v>51</v>
      </c>
      <c r="CE1" s="5">
        <v>52</v>
      </c>
      <c r="CF1" s="5">
        <v>53</v>
      </c>
      <c r="CG1" s="5">
        <v>54</v>
      </c>
      <c r="CH1" s="5">
        <v>55</v>
      </c>
      <c r="CI1" s="5">
        <v>56</v>
      </c>
      <c r="CJ1" s="5">
        <v>57</v>
      </c>
      <c r="CK1" s="5">
        <v>58</v>
      </c>
      <c r="CL1" s="5">
        <v>59</v>
      </c>
      <c r="CM1" s="5">
        <v>60</v>
      </c>
      <c r="CN1" s="5">
        <v>61</v>
      </c>
      <c r="CO1" s="5">
        <v>62</v>
      </c>
      <c r="CP1" s="5">
        <v>63</v>
      </c>
      <c r="CQ1" s="5">
        <v>64</v>
      </c>
      <c r="CR1" s="5">
        <v>65</v>
      </c>
      <c r="CS1" s="5">
        <v>66</v>
      </c>
      <c r="CT1" s="5">
        <v>67</v>
      </c>
      <c r="CU1" s="5">
        <v>68</v>
      </c>
      <c r="CV1" s="5">
        <v>69</v>
      </c>
      <c r="CW1" s="5">
        <v>70</v>
      </c>
      <c r="CX1" s="5">
        <v>71</v>
      </c>
      <c r="CY1" s="5">
        <v>72</v>
      </c>
      <c r="CZ1" s="5">
        <v>73</v>
      </c>
      <c r="DA1" s="5">
        <v>74</v>
      </c>
      <c r="DB1" s="5">
        <v>75</v>
      </c>
      <c r="DC1" s="5">
        <v>76</v>
      </c>
      <c r="DD1" s="5">
        <v>77</v>
      </c>
      <c r="DE1" s="5">
        <v>78</v>
      </c>
      <c r="DF1" s="5">
        <v>79</v>
      </c>
      <c r="DG1" s="5">
        <v>80</v>
      </c>
      <c r="DH1" s="5">
        <v>81</v>
      </c>
      <c r="DI1" s="5">
        <v>82</v>
      </c>
      <c r="DJ1" s="5">
        <v>83</v>
      </c>
      <c r="DK1" s="5">
        <v>84</v>
      </c>
      <c r="DL1" s="5">
        <v>85</v>
      </c>
      <c r="DM1" s="5">
        <v>86</v>
      </c>
      <c r="DN1" s="5">
        <v>87</v>
      </c>
      <c r="DO1" s="5">
        <v>88</v>
      </c>
      <c r="DP1" s="5">
        <v>89</v>
      </c>
      <c r="DQ1" s="5">
        <v>90</v>
      </c>
      <c r="DR1" s="5">
        <v>91</v>
      </c>
      <c r="DS1" s="5">
        <v>92</v>
      </c>
      <c r="DT1" s="5">
        <v>93</v>
      </c>
      <c r="DU1" s="5">
        <v>94</v>
      </c>
      <c r="DV1" s="5">
        <v>95</v>
      </c>
      <c r="DW1" s="5">
        <v>96</v>
      </c>
      <c r="DX1" s="5">
        <v>97</v>
      </c>
      <c r="DY1" s="5">
        <v>98</v>
      </c>
      <c r="DZ1" s="5">
        <v>99</v>
      </c>
      <c r="EA1" s="5">
        <v>100</v>
      </c>
      <c r="EB1" s="5">
        <v>101</v>
      </c>
      <c r="EC1" s="5">
        <v>102</v>
      </c>
      <c r="ED1" s="5">
        <v>103</v>
      </c>
      <c r="EE1" s="5">
        <v>104</v>
      </c>
      <c r="EF1" s="5">
        <v>105</v>
      </c>
      <c r="EG1" s="5">
        <v>106</v>
      </c>
      <c r="EH1" s="5">
        <v>107</v>
      </c>
      <c r="EI1" s="5">
        <v>108</v>
      </c>
      <c r="EJ1" s="5">
        <v>109</v>
      </c>
      <c r="EK1" s="5">
        <v>110</v>
      </c>
      <c r="EL1" s="5">
        <v>111</v>
      </c>
      <c r="EM1" s="5">
        <v>112</v>
      </c>
      <c r="EN1" s="5">
        <v>113</v>
      </c>
      <c r="EO1" s="5">
        <v>114</v>
      </c>
      <c r="EP1" s="5">
        <v>115</v>
      </c>
      <c r="EQ1" s="5">
        <v>116</v>
      </c>
      <c r="ER1" s="5">
        <v>117</v>
      </c>
      <c r="ES1" s="5">
        <v>118</v>
      </c>
      <c r="ET1" s="5">
        <v>119</v>
      </c>
      <c r="EU1" s="5">
        <v>120</v>
      </c>
      <c r="EV1" s="5">
        <v>121</v>
      </c>
      <c r="EW1" s="5">
        <v>122</v>
      </c>
      <c r="EX1" s="5">
        <v>123</v>
      </c>
      <c r="EY1" s="5">
        <v>124</v>
      </c>
      <c r="EZ1" s="5">
        <v>125</v>
      </c>
      <c r="FA1" s="5">
        <v>126</v>
      </c>
      <c r="FB1" s="5">
        <v>127</v>
      </c>
      <c r="FC1" s="5">
        <v>128</v>
      </c>
      <c r="FD1" s="5">
        <v>129</v>
      </c>
      <c r="FE1" s="5">
        <v>130</v>
      </c>
      <c r="FF1" s="5">
        <v>131</v>
      </c>
      <c r="FG1" s="5">
        <v>132</v>
      </c>
      <c r="FH1" s="5">
        <v>133</v>
      </c>
      <c r="FI1" s="5">
        <v>134</v>
      </c>
      <c r="FJ1" s="5">
        <v>135</v>
      </c>
      <c r="FK1" s="5">
        <v>136</v>
      </c>
      <c r="FL1" s="5">
        <v>137</v>
      </c>
      <c r="FM1" s="5">
        <v>138</v>
      </c>
      <c r="FN1" s="5">
        <v>139</v>
      </c>
      <c r="FO1" s="5">
        <v>140</v>
      </c>
      <c r="FP1" s="5">
        <v>141</v>
      </c>
      <c r="FQ1" s="5">
        <v>142</v>
      </c>
      <c r="FR1" s="5">
        <v>143</v>
      </c>
      <c r="FS1" s="5">
        <v>144</v>
      </c>
      <c r="FT1" s="5">
        <v>145</v>
      </c>
      <c r="FU1" s="5">
        <v>146</v>
      </c>
      <c r="FV1" s="5">
        <v>147</v>
      </c>
      <c r="FW1" s="5">
        <v>148</v>
      </c>
      <c r="FX1" s="5">
        <v>149</v>
      </c>
      <c r="FY1" s="5">
        <v>150</v>
      </c>
      <c r="FZ1" s="5">
        <v>151</v>
      </c>
      <c r="GA1" s="5">
        <v>152</v>
      </c>
      <c r="GB1" s="5">
        <v>153</v>
      </c>
      <c r="GC1" s="5">
        <v>154</v>
      </c>
      <c r="GD1" s="5">
        <v>155</v>
      </c>
      <c r="GE1" s="5">
        <v>156</v>
      </c>
      <c r="GF1" s="5">
        <v>157</v>
      </c>
      <c r="GG1" s="5">
        <v>158</v>
      </c>
      <c r="GH1" s="5">
        <v>159</v>
      </c>
      <c r="GI1" s="5">
        <v>160</v>
      </c>
      <c r="GJ1" s="5">
        <v>161</v>
      </c>
      <c r="GK1" s="5">
        <v>162</v>
      </c>
      <c r="GL1" s="5">
        <v>163</v>
      </c>
      <c r="GM1" s="5">
        <v>164</v>
      </c>
      <c r="GN1" s="5">
        <v>165</v>
      </c>
      <c r="GO1" s="5">
        <v>166</v>
      </c>
      <c r="GP1" s="5">
        <v>167</v>
      </c>
      <c r="GQ1" s="5">
        <v>168</v>
      </c>
      <c r="GR1" s="5">
        <v>169</v>
      </c>
      <c r="GS1" s="5">
        <v>170</v>
      </c>
      <c r="GT1" s="5">
        <v>171</v>
      </c>
      <c r="GU1" s="5">
        <v>172</v>
      </c>
      <c r="GV1" s="5">
        <v>173</v>
      </c>
      <c r="GW1" s="5">
        <v>174</v>
      </c>
      <c r="GX1" s="5">
        <v>175</v>
      </c>
      <c r="GY1" s="5">
        <v>176</v>
      </c>
      <c r="GZ1" s="5">
        <v>177</v>
      </c>
      <c r="HA1" s="5">
        <v>178</v>
      </c>
      <c r="HB1" s="5">
        <v>179</v>
      </c>
      <c r="HC1" s="5">
        <v>180</v>
      </c>
      <c r="HD1" s="5">
        <v>181</v>
      </c>
      <c r="HE1" s="5">
        <v>182</v>
      </c>
      <c r="HF1" s="5">
        <v>183</v>
      </c>
      <c r="HG1" s="5">
        <v>184</v>
      </c>
      <c r="HH1" s="5">
        <v>185</v>
      </c>
      <c r="HI1" s="5">
        <v>186</v>
      </c>
      <c r="HJ1" s="5">
        <v>187</v>
      </c>
      <c r="HK1" s="5">
        <v>188</v>
      </c>
      <c r="HL1" s="5">
        <v>189</v>
      </c>
      <c r="HM1" s="5">
        <v>190</v>
      </c>
      <c r="HN1" s="5">
        <v>191</v>
      </c>
      <c r="HO1" s="5">
        <v>192</v>
      </c>
      <c r="HP1" s="5">
        <v>193</v>
      </c>
      <c r="HQ1" s="5">
        <v>194</v>
      </c>
      <c r="HR1" s="5">
        <v>195</v>
      </c>
      <c r="HS1" s="5">
        <v>196</v>
      </c>
      <c r="HT1" s="5">
        <v>197</v>
      </c>
      <c r="HU1" s="5">
        <v>198</v>
      </c>
      <c r="HV1" s="5">
        <v>199</v>
      </c>
      <c r="HW1" s="5">
        <v>200</v>
      </c>
      <c r="HX1" s="5">
        <v>201</v>
      </c>
      <c r="HY1" s="5">
        <v>202</v>
      </c>
      <c r="HZ1" s="5">
        <v>203</v>
      </c>
      <c r="IA1" s="5">
        <v>204</v>
      </c>
      <c r="IB1" s="5">
        <v>205</v>
      </c>
      <c r="IC1" s="5">
        <v>206</v>
      </c>
      <c r="ID1" s="5">
        <v>207</v>
      </c>
      <c r="IE1" s="5">
        <v>208</v>
      </c>
      <c r="IF1" s="5">
        <v>209</v>
      </c>
      <c r="IG1" s="5">
        <v>210</v>
      </c>
      <c r="IH1" s="5">
        <v>211</v>
      </c>
      <c r="II1" s="5">
        <v>212</v>
      </c>
      <c r="IJ1" s="5">
        <v>213</v>
      </c>
      <c r="IK1" s="5">
        <v>214</v>
      </c>
      <c r="IL1" s="5">
        <v>215</v>
      </c>
      <c r="IM1" s="5">
        <v>216</v>
      </c>
      <c r="IN1" s="5">
        <v>217</v>
      </c>
      <c r="IO1" s="5">
        <v>218</v>
      </c>
      <c r="IP1" s="5">
        <v>219</v>
      </c>
      <c r="IQ1" s="5">
        <v>220</v>
      </c>
      <c r="IR1" s="5">
        <v>221</v>
      </c>
      <c r="IS1" s="5">
        <v>222</v>
      </c>
      <c r="IT1" s="5">
        <v>223</v>
      </c>
      <c r="IU1" s="5">
        <v>224</v>
      </c>
      <c r="IV1" s="5">
        <v>225</v>
      </c>
      <c r="IW1" s="5">
        <v>226</v>
      </c>
      <c r="IX1" s="5">
        <v>227</v>
      </c>
      <c r="IY1" s="5">
        <v>228</v>
      </c>
      <c r="IZ1" s="5">
        <v>229</v>
      </c>
      <c r="JA1" s="5">
        <v>230</v>
      </c>
      <c r="JB1" s="5">
        <v>231</v>
      </c>
      <c r="JC1" s="5">
        <v>232</v>
      </c>
      <c r="JD1" s="5">
        <v>233</v>
      </c>
      <c r="JE1" s="5">
        <v>234</v>
      </c>
      <c r="JF1" s="5">
        <v>235</v>
      </c>
      <c r="JG1" s="5">
        <v>236</v>
      </c>
      <c r="JH1" s="5">
        <v>237</v>
      </c>
      <c r="JI1" s="5">
        <v>238</v>
      </c>
      <c r="JJ1" s="5">
        <v>239</v>
      </c>
      <c r="JK1" s="5">
        <v>240</v>
      </c>
      <c r="JL1" s="5">
        <v>241</v>
      </c>
      <c r="JM1" s="5">
        <v>242</v>
      </c>
      <c r="JN1" s="5">
        <v>243</v>
      </c>
      <c r="JO1" s="5">
        <v>244</v>
      </c>
      <c r="JP1" s="5">
        <v>245</v>
      </c>
      <c r="JQ1" s="5">
        <v>246</v>
      </c>
      <c r="JR1" s="5">
        <v>247</v>
      </c>
      <c r="JS1" s="5">
        <v>248</v>
      </c>
      <c r="JT1" s="5">
        <v>249</v>
      </c>
      <c r="JU1" s="5">
        <v>250</v>
      </c>
      <c r="JV1" s="5">
        <v>251</v>
      </c>
      <c r="JW1" s="5">
        <v>252</v>
      </c>
      <c r="JX1" s="5">
        <v>253</v>
      </c>
      <c r="JY1" s="5">
        <v>254</v>
      </c>
      <c r="JZ1" s="5">
        <v>255</v>
      </c>
      <c r="KA1" s="5">
        <v>256</v>
      </c>
      <c r="KB1" s="5">
        <v>257</v>
      </c>
      <c r="KC1" s="5">
        <v>258</v>
      </c>
      <c r="KD1" s="5">
        <v>259</v>
      </c>
      <c r="KE1" s="5">
        <v>260</v>
      </c>
      <c r="KF1" s="5">
        <v>261</v>
      </c>
      <c r="KG1" s="5">
        <v>262</v>
      </c>
      <c r="KH1" s="5">
        <v>263</v>
      </c>
      <c r="KI1" s="5">
        <v>264</v>
      </c>
      <c r="KJ1" s="5">
        <v>265</v>
      </c>
      <c r="KK1" s="5">
        <v>266</v>
      </c>
      <c r="KL1" s="5">
        <v>267</v>
      </c>
      <c r="KM1" s="5">
        <v>268</v>
      </c>
      <c r="KN1" s="5">
        <v>269</v>
      </c>
      <c r="KO1" s="5">
        <v>270</v>
      </c>
      <c r="KP1" s="5">
        <v>271</v>
      </c>
      <c r="KQ1" s="5">
        <v>272</v>
      </c>
      <c r="KR1" s="5">
        <v>273</v>
      </c>
      <c r="KS1" s="5">
        <v>274</v>
      </c>
      <c r="KT1" s="5">
        <v>275</v>
      </c>
      <c r="KU1" s="5">
        <v>276</v>
      </c>
      <c r="KV1" s="5">
        <v>277</v>
      </c>
      <c r="KW1" s="5">
        <v>278</v>
      </c>
      <c r="KX1" s="5">
        <v>279</v>
      </c>
      <c r="KY1" s="5">
        <v>280</v>
      </c>
      <c r="KZ1" s="5">
        <v>281</v>
      </c>
      <c r="LA1" s="5">
        <v>282</v>
      </c>
      <c r="LB1" s="5">
        <v>283</v>
      </c>
      <c r="LC1" s="5">
        <v>284</v>
      </c>
      <c r="LD1" s="5">
        <v>285</v>
      </c>
      <c r="LE1" s="5">
        <v>286</v>
      </c>
      <c r="LF1" s="5">
        <v>287</v>
      </c>
      <c r="LG1" s="5">
        <v>288</v>
      </c>
      <c r="LH1" s="5">
        <v>289</v>
      </c>
      <c r="LI1" s="5">
        <v>290</v>
      </c>
      <c r="LJ1" s="5">
        <v>291</v>
      </c>
      <c r="LK1" s="5">
        <v>292</v>
      </c>
      <c r="LL1" s="5">
        <v>293</v>
      </c>
      <c r="LM1" s="5">
        <v>294</v>
      </c>
      <c r="LN1" s="5">
        <v>295</v>
      </c>
      <c r="LO1" s="5">
        <v>296</v>
      </c>
      <c r="LP1" s="5">
        <v>297</v>
      </c>
      <c r="LQ1" s="5">
        <v>298</v>
      </c>
      <c r="LR1" s="5">
        <v>299</v>
      </c>
      <c r="LS1" s="5">
        <v>300</v>
      </c>
      <c r="LT1" s="5">
        <v>301</v>
      </c>
      <c r="LU1" s="5">
        <v>302</v>
      </c>
      <c r="LV1" s="5">
        <v>303</v>
      </c>
      <c r="LW1" s="5">
        <v>304</v>
      </c>
      <c r="LX1" s="5">
        <v>305</v>
      </c>
      <c r="LY1" s="5">
        <v>306</v>
      </c>
      <c r="LZ1" s="5">
        <v>307</v>
      </c>
      <c r="MA1" s="5">
        <v>308</v>
      </c>
      <c r="MB1" s="5">
        <v>309</v>
      </c>
      <c r="MC1" s="5">
        <v>310</v>
      </c>
      <c r="MD1" s="5">
        <v>311</v>
      </c>
      <c r="ME1" s="5">
        <v>312</v>
      </c>
      <c r="MF1" s="5">
        <v>313</v>
      </c>
      <c r="MG1" s="5">
        <v>314</v>
      </c>
      <c r="MH1" s="5">
        <v>315</v>
      </c>
      <c r="MI1" s="5">
        <v>316</v>
      </c>
      <c r="MJ1" s="5">
        <v>317</v>
      </c>
      <c r="MK1" s="5">
        <v>318</v>
      </c>
      <c r="ML1" s="5">
        <v>319</v>
      </c>
      <c r="MM1" s="5">
        <v>320</v>
      </c>
      <c r="MN1" s="5">
        <v>321</v>
      </c>
      <c r="MO1" s="5">
        <v>322</v>
      </c>
      <c r="MP1" s="5">
        <v>323</v>
      </c>
      <c r="MQ1" s="5">
        <v>324</v>
      </c>
      <c r="MR1" s="5">
        <v>325</v>
      </c>
      <c r="MS1" s="5">
        <v>326</v>
      </c>
      <c r="MT1" s="5">
        <v>327</v>
      </c>
      <c r="MU1" s="5">
        <v>328</v>
      </c>
      <c r="MV1" s="5">
        <v>329</v>
      </c>
      <c r="MW1" s="5">
        <v>330</v>
      </c>
      <c r="MX1" s="5">
        <v>331</v>
      </c>
      <c r="MY1" s="5">
        <v>332</v>
      </c>
      <c r="MZ1" s="5">
        <v>333</v>
      </c>
      <c r="NA1" s="5">
        <v>334</v>
      </c>
      <c r="NB1" s="5">
        <v>335</v>
      </c>
      <c r="NC1" s="5">
        <v>336</v>
      </c>
      <c r="ND1" s="5">
        <v>337</v>
      </c>
      <c r="NE1" s="5">
        <v>338</v>
      </c>
      <c r="NF1" s="5">
        <v>339</v>
      </c>
      <c r="NG1" s="5">
        <v>340</v>
      </c>
      <c r="NH1" s="5">
        <v>341</v>
      </c>
      <c r="NI1" s="5">
        <v>342</v>
      </c>
      <c r="NJ1" s="5">
        <v>343</v>
      </c>
      <c r="NK1" s="5">
        <v>344</v>
      </c>
      <c r="NL1" s="5">
        <v>345</v>
      </c>
      <c r="NM1" s="5">
        <v>346</v>
      </c>
      <c r="NN1" s="5">
        <v>347</v>
      </c>
      <c r="NO1" s="5">
        <v>348</v>
      </c>
      <c r="NP1" s="5">
        <v>349</v>
      </c>
      <c r="NQ1" s="5">
        <v>350</v>
      </c>
      <c r="NR1" s="5">
        <v>351</v>
      </c>
      <c r="NS1" s="5">
        <v>352</v>
      </c>
      <c r="NT1" s="5">
        <v>353</v>
      </c>
      <c r="NU1" s="5">
        <v>354</v>
      </c>
      <c r="NV1" s="5">
        <v>355</v>
      </c>
      <c r="NW1" s="5">
        <v>356</v>
      </c>
      <c r="NX1" s="5">
        <v>357</v>
      </c>
      <c r="NY1" s="5">
        <v>358</v>
      </c>
      <c r="NZ1" s="5">
        <v>359</v>
      </c>
      <c r="OA1" s="5">
        <v>360</v>
      </c>
      <c r="OB1" s="5">
        <v>361</v>
      </c>
      <c r="OC1" s="5">
        <v>362</v>
      </c>
      <c r="OD1" s="5">
        <v>363</v>
      </c>
      <c r="OE1" s="5">
        <v>364</v>
      </c>
      <c r="OF1" s="5">
        <v>365</v>
      </c>
      <c r="OG1" s="5">
        <v>366</v>
      </c>
      <c r="OH1" s="5">
        <v>367</v>
      </c>
      <c r="OI1" s="5">
        <v>368</v>
      </c>
      <c r="OJ1" s="5">
        <v>369</v>
      </c>
      <c r="OK1" s="5">
        <v>370</v>
      </c>
      <c r="OL1" s="5">
        <v>371</v>
      </c>
      <c r="OM1" s="5">
        <v>372</v>
      </c>
      <c r="ON1" s="5">
        <v>373</v>
      </c>
      <c r="OO1" s="5">
        <v>374</v>
      </c>
      <c r="OP1" s="5">
        <v>375</v>
      </c>
      <c r="OQ1" s="5">
        <v>376</v>
      </c>
      <c r="OR1" s="5">
        <v>377</v>
      </c>
      <c r="OS1" s="5">
        <v>378</v>
      </c>
      <c r="OT1" s="5">
        <v>379</v>
      </c>
      <c r="OU1" s="5">
        <v>380</v>
      </c>
      <c r="OV1" s="5">
        <v>381</v>
      </c>
      <c r="OW1" s="5">
        <v>382</v>
      </c>
      <c r="OX1" s="5">
        <v>383</v>
      </c>
      <c r="OY1" s="5">
        <v>384</v>
      </c>
      <c r="OZ1" s="5">
        <v>385</v>
      </c>
      <c r="PA1" s="5">
        <v>386</v>
      </c>
      <c r="PB1" s="5">
        <v>387</v>
      </c>
      <c r="PC1" s="5">
        <v>388</v>
      </c>
      <c r="PD1" s="5">
        <v>389</v>
      </c>
      <c r="PE1" s="5">
        <v>390</v>
      </c>
      <c r="PF1" s="5">
        <v>391</v>
      </c>
      <c r="PG1" s="5">
        <v>392</v>
      </c>
      <c r="PH1" s="5">
        <v>393</v>
      </c>
      <c r="PI1" s="5">
        <v>394</v>
      </c>
      <c r="PJ1" s="5">
        <v>395</v>
      </c>
      <c r="PK1" s="5">
        <v>396</v>
      </c>
      <c r="PL1" s="5">
        <v>397</v>
      </c>
      <c r="PM1" s="5">
        <v>398</v>
      </c>
      <c r="PN1" s="5">
        <v>399</v>
      </c>
      <c r="PO1" s="5">
        <v>400</v>
      </c>
      <c r="PP1" s="5">
        <v>401</v>
      </c>
      <c r="PQ1" s="5">
        <v>402</v>
      </c>
      <c r="PR1" s="5">
        <v>403</v>
      </c>
      <c r="PS1" s="5">
        <v>404</v>
      </c>
      <c r="PT1" s="5">
        <v>405</v>
      </c>
      <c r="PU1" s="5">
        <v>406</v>
      </c>
      <c r="PV1" s="5">
        <v>407</v>
      </c>
      <c r="PW1" s="5">
        <v>408</v>
      </c>
      <c r="PX1" s="5">
        <v>409</v>
      </c>
      <c r="PY1" s="5">
        <v>410</v>
      </c>
      <c r="PZ1" s="5">
        <v>411</v>
      </c>
      <c r="QA1" s="5">
        <v>412</v>
      </c>
      <c r="QB1" s="5">
        <v>413</v>
      </c>
      <c r="QC1" s="5">
        <v>414</v>
      </c>
      <c r="QD1" s="5">
        <v>415</v>
      </c>
      <c r="QE1" s="5">
        <v>416</v>
      </c>
      <c r="QF1" s="5">
        <v>417</v>
      </c>
      <c r="QG1" s="5">
        <v>418</v>
      </c>
      <c r="QH1" s="5">
        <v>419</v>
      </c>
      <c r="QI1" s="5">
        <v>420</v>
      </c>
      <c r="QJ1" s="5">
        <v>421</v>
      </c>
      <c r="QK1" s="5">
        <v>422</v>
      </c>
      <c r="QL1" s="5">
        <v>423</v>
      </c>
      <c r="QM1" s="5">
        <v>424</v>
      </c>
      <c r="QN1" s="5">
        <v>425</v>
      </c>
      <c r="QO1" s="5">
        <v>426</v>
      </c>
      <c r="QP1" s="5">
        <v>427</v>
      </c>
      <c r="QQ1" s="5">
        <v>428</v>
      </c>
      <c r="QR1" s="5">
        <v>429</v>
      </c>
      <c r="QS1" s="5">
        <v>430</v>
      </c>
      <c r="QT1" s="5">
        <v>431</v>
      </c>
      <c r="QU1" s="5">
        <v>432</v>
      </c>
      <c r="QV1" s="5">
        <v>433</v>
      </c>
      <c r="QW1" s="5">
        <v>434</v>
      </c>
      <c r="QX1" s="5">
        <v>435</v>
      </c>
      <c r="QY1" s="5">
        <v>436</v>
      </c>
      <c r="QZ1" s="5">
        <v>437</v>
      </c>
      <c r="RA1" s="5">
        <v>438</v>
      </c>
      <c r="RB1" s="5">
        <v>439</v>
      </c>
      <c r="RC1" s="5">
        <v>440</v>
      </c>
      <c r="RD1" s="5">
        <v>441</v>
      </c>
      <c r="RE1" s="5">
        <v>442</v>
      </c>
      <c r="RF1" s="5">
        <v>443</v>
      </c>
      <c r="RG1" s="5">
        <v>444</v>
      </c>
      <c r="RH1" s="5">
        <v>445</v>
      </c>
      <c r="RI1" s="5">
        <v>446</v>
      </c>
      <c r="RJ1" s="5">
        <v>447</v>
      </c>
      <c r="RK1" s="5">
        <v>448</v>
      </c>
      <c r="RL1" s="5">
        <v>449</v>
      </c>
      <c r="RM1" s="5">
        <v>450</v>
      </c>
      <c r="RN1" s="5">
        <v>451</v>
      </c>
      <c r="RO1" s="5">
        <v>452</v>
      </c>
      <c r="RP1" s="5">
        <v>453</v>
      </c>
      <c r="RQ1" s="5">
        <v>454</v>
      </c>
      <c r="RR1" s="5">
        <v>455</v>
      </c>
      <c r="RS1" s="5">
        <v>456</v>
      </c>
      <c r="RT1" s="5">
        <v>457</v>
      </c>
      <c r="RU1" s="5">
        <v>458</v>
      </c>
      <c r="RV1" s="5">
        <v>459</v>
      </c>
      <c r="RW1" s="5">
        <v>460</v>
      </c>
      <c r="RX1" s="5">
        <v>461</v>
      </c>
      <c r="RY1" s="5">
        <v>462</v>
      </c>
      <c r="RZ1" s="5">
        <v>463</v>
      </c>
      <c r="SA1" s="5">
        <v>464</v>
      </c>
      <c r="SB1" s="5">
        <v>465</v>
      </c>
      <c r="SC1" s="5">
        <v>466</v>
      </c>
      <c r="SD1" s="5">
        <v>467</v>
      </c>
      <c r="SE1" s="5">
        <v>468</v>
      </c>
      <c r="SF1" s="5">
        <v>469</v>
      </c>
      <c r="SG1" s="5">
        <v>470</v>
      </c>
      <c r="SH1" s="5">
        <v>471</v>
      </c>
      <c r="SI1" s="5">
        <v>472</v>
      </c>
      <c r="SJ1" s="5">
        <v>473</v>
      </c>
      <c r="SK1" s="5">
        <v>474</v>
      </c>
      <c r="SL1" s="5">
        <v>475</v>
      </c>
      <c r="SM1" s="5">
        <v>476</v>
      </c>
      <c r="SN1" s="5">
        <v>477</v>
      </c>
      <c r="SO1" s="5">
        <v>478</v>
      </c>
      <c r="SP1" s="5">
        <v>479</v>
      </c>
      <c r="SQ1" s="5">
        <v>480</v>
      </c>
      <c r="SR1" s="5">
        <v>481</v>
      </c>
      <c r="SS1" s="5">
        <v>482</v>
      </c>
      <c r="ST1" s="5">
        <v>483</v>
      </c>
      <c r="SU1" s="5">
        <v>484</v>
      </c>
      <c r="SV1" s="5">
        <v>485</v>
      </c>
      <c r="SW1" s="5">
        <v>486</v>
      </c>
      <c r="SX1" s="5">
        <v>487</v>
      </c>
      <c r="SY1" s="5">
        <v>488</v>
      </c>
      <c r="SZ1" s="5">
        <v>489</v>
      </c>
      <c r="TA1" s="5">
        <v>490</v>
      </c>
      <c r="TB1" s="5">
        <v>491</v>
      </c>
      <c r="TC1" s="5">
        <v>492</v>
      </c>
      <c r="TD1" s="5">
        <v>493</v>
      </c>
      <c r="TE1" s="5">
        <v>494</v>
      </c>
      <c r="TF1" s="5">
        <v>495</v>
      </c>
      <c r="TG1" s="5">
        <v>496</v>
      </c>
      <c r="TH1" s="5">
        <v>497</v>
      </c>
      <c r="TI1" s="5">
        <v>498</v>
      </c>
      <c r="TJ1" s="5">
        <v>499</v>
      </c>
      <c r="TK1" s="5">
        <v>500</v>
      </c>
      <c r="TL1" s="5">
        <v>501</v>
      </c>
      <c r="TM1" s="5">
        <v>502</v>
      </c>
      <c r="TN1" s="5">
        <v>503</v>
      </c>
      <c r="TO1" s="5">
        <v>504</v>
      </c>
      <c r="TP1" s="5">
        <v>505</v>
      </c>
      <c r="TQ1" s="5">
        <v>506</v>
      </c>
      <c r="TR1" s="5">
        <v>507</v>
      </c>
      <c r="TS1" s="5">
        <v>508</v>
      </c>
      <c r="TT1" s="5">
        <v>509</v>
      </c>
      <c r="TU1" s="5">
        <v>510</v>
      </c>
      <c r="TV1" s="5">
        <v>511</v>
      </c>
      <c r="TW1" s="5">
        <v>512</v>
      </c>
      <c r="TX1" s="5">
        <v>513</v>
      </c>
      <c r="TY1" s="5">
        <v>514</v>
      </c>
      <c r="TZ1" s="5">
        <v>515</v>
      </c>
      <c r="UA1" s="5">
        <v>516</v>
      </c>
      <c r="UB1" s="5">
        <v>517</v>
      </c>
      <c r="UC1" s="5">
        <v>518</v>
      </c>
      <c r="UD1" s="5">
        <v>519</v>
      </c>
      <c r="UE1" s="5">
        <v>520</v>
      </c>
      <c r="UF1" s="5">
        <v>521</v>
      </c>
      <c r="UG1" s="5">
        <v>522</v>
      </c>
      <c r="UH1" s="5">
        <v>523</v>
      </c>
      <c r="UI1" s="5">
        <v>524</v>
      </c>
      <c r="UJ1" s="5">
        <v>525</v>
      </c>
      <c r="UK1" s="5">
        <v>526</v>
      </c>
      <c r="UL1" s="5">
        <v>527</v>
      </c>
      <c r="UM1" s="5">
        <v>528</v>
      </c>
      <c r="UN1" s="5">
        <v>529</v>
      </c>
      <c r="UO1" s="5">
        <v>530</v>
      </c>
      <c r="UP1" s="5">
        <v>531</v>
      </c>
      <c r="UQ1" s="5">
        <v>532</v>
      </c>
      <c r="UR1" s="5">
        <v>533</v>
      </c>
      <c r="US1" s="5">
        <v>534</v>
      </c>
      <c r="UT1" s="5">
        <v>535</v>
      </c>
      <c r="UU1" s="5">
        <v>536</v>
      </c>
      <c r="UV1" s="5">
        <v>537</v>
      </c>
      <c r="UW1" s="5">
        <v>538</v>
      </c>
      <c r="UX1" s="5">
        <v>539</v>
      </c>
      <c r="UY1" s="5">
        <v>540</v>
      </c>
      <c r="UZ1" s="5">
        <v>541</v>
      </c>
      <c r="VA1" s="5">
        <v>542</v>
      </c>
      <c r="VB1" s="5">
        <v>543</v>
      </c>
      <c r="VC1" s="5">
        <v>544</v>
      </c>
      <c r="VD1" s="5">
        <v>545</v>
      </c>
      <c r="VE1" s="5">
        <v>546</v>
      </c>
      <c r="VF1" s="5">
        <v>547</v>
      </c>
      <c r="VG1" s="5">
        <v>548</v>
      </c>
      <c r="VH1" s="5">
        <v>549</v>
      </c>
      <c r="VI1" s="5">
        <v>550</v>
      </c>
      <c r="VJ1" s="5">
        <v>551</v>
      </c>
      <c r="VK1" s="5">
        <v>552</v>
      </c>
      <c r="VL1" s="5">
        <v>553</v>
      </c>
      <c r="VM1" s="5">
        <v>554</v>
      </c>
      <c r="VN1" s="5">
        <v>555</v>
      </c>
      <c r="VO1" s="5">
        <v>556</v>
      </c>
      <c r="VP1" s="5">
        <v>557</v>
      </c>
      <c r="VQ1" s="5">
        <v>558</v>
      </c>
      <c r="VR1" s="5">
        <v>559</v>
      </c>
      <c r="VS1" s="5">
        <v>560</v>
      </c>
      <c r="VT1" s="5">
        <v>561</v>
      </c>
      <c r="VU1" s="5">
        <v>562</v>
      </c>
      <c r="VV1" s="5">
        <v>563</v>
      </c>
      <c r="VW1" s="5">
        <v>564</v>
      </c>
      <c r="VX1" s="5">
        <v>565</v>
      </c>
      <c r="VY1" s="5">
        <v>566</v>
      </c>
      <c r="VZ1" s="5">
        <v>567</v>
      </c>
      <c r="WA1" s="5">
        <v>568</v>
      </c>
      <c r="WB1" s="5">
        <v>569</v>
      </c>
      <c r="WC1" s="5">
        <v>570</v>
      </c>
      <c r="WD1" s="5">
        <v>571</v>
      </c>
      <c r="WE1" s="5">
        <v>572</v>
      </c>
      <c r="WF1" s="5">
        <v>573</v>
      </c>
      <c r="WG1" s="5">
        <v>574</v>
      </c>
      <c r="WH1" s="5">
        <v>575</v>
      </c>
      <c r="WI1" s="5">
        <v>576</v>
      </c>
      <c r="WJ1" s="5">
        <v>577</v>
      </c>
      <c r="WK1" s="5">
        <v>578</v>
      </c>
      <c r="WL1" s="5">
        <v>579</v>
      </c>
      <c r="WM1" s="5">
        <v>580</v>
      </c>
      <c r="WN1" s="5">
        <v>581</v>
      </c>
      <c r="WO1" s="5">
        <v>582</v>
      </c>
      <c r="WP1" s="5">
        <v>583</v>
      </c>
      <c r="WQ1" s="5">
        <v>584</v>
      </c>
      <c r="WR1" s="5">
        <v>585</v>
      </c>
      <c r="WS1" s="5">
        <v>586</v>
      </c>
      <c r="WT1" s="5">
        <v>587</v>
      </c>
      <c r="WU1" s="5">
        <v>588</v>
      </c>
      <c r="WV1" s="5">
        <v>589</v>
      </c>
      <c r="WW1" s="5">
        <v>590</v>
      </c>
      <c r="WX1" s="5">
        <v>591</v>
      </c>
      <c r="WY1" s="5">
        <v>592</v>
      </c>
      <c r="WZ1" s="5">
        <v>593</v>
      </c>
      <c r="XA1" s="5">
        <v>594</v>
      </c>
      <c r="XB1" s="5">
        <v>595</v>
      </c>
      <c r="XC1" s="5">
        <v>596</v>
      </c>
      <c r="XD1" s="5">
        <v>597</v>
      </c>
      <c r="XE1" s="5">
        <v>598</v>
      </c>
      <c r="XF1" s="5">
        <v>599</v>
      </c>
      <c r="XG1" s="5">
        <v>600</v>
      </c>
      <c r="XH1" s="5">
        <v>601</v>
      </c>
      <c r="XI1" s="5">
        <v>602</v>
      </c>
      <c r="XJ1" s="5">
        <v>603</v>
      </c>
      <c r="XK1" s="5">
        <v>604</v>
      </c>
      <c r="XL1" s="5">
        <v>605</v>
      </c>
      <c r="XM1" s="5">
        <v>606</v>
      </c>
      <c r="XN1" s="5">
        <v>607</v>
      </c>
      <c r="XO1" s="5">
        <v>608</v>
      </c>
      <c r="XP1" s="5">
        <v>609</v>
      </c>
      <c r="XQ1" s="5">
        <v>610</v>
      </c>
      <c r="XR1" s="5">
        <v>611</v>
      </c>
      <c r="XS1" s="5">
        <v>612</v>
      </c>
      <c r="XT1" s="5">
        <v>613</v>
      </c>
      <c r="XU1" s="5">
        <v>614</v>
      </c>
      <c r="XV1" s="5">
        <v>615</v>
      </c>
      <c r="XW1" s="5">
        <v>616</v>
      </c>
      <c r="XX1" s="5">
        <v>617</v>
      </c>
      <c r="XY1" s="5">
        <v>618</v>
      </c>
      <c r="XZ1" s="5">
        <v>619</v>
      </c>
      <c r="YA1" s="5">
        <v>620</v>
      </c>
      <c r="YB1" s="5">
        <v>621</v>
      </c>
      <c r="YC1" s="5">
        <v>622</v>
      </c>
      <c r="YD1" s="5">
        <v>623</v>
      </c>
      <c r="YE1" s="5">
        <v>624</v>
      </c>
      <c r="YF1" s="5">
        <v>625</v>
      </c>
      <c r="YG1" s="5">
        <v>626</v>
      </c>
      <c r="YH1" s="5">
        <v>627</v>
      </c>
      <c r="YI1" s="5">
        <v>628</v>
      </c>
      <c r="YJ1" s="5">
        <v>629</v>
      </c>
      <c r="YK1" s="5">
        <v>630</v>
      </c>
      <c r="YL1" s="5">
        <v>631</v>
      </c>
      <c r="YM1" s="5">
        <v>632</v>
      </c>
      <c r="YN1" s="5">
        <v>633</v>
      </c>
      <c r="YO1" s="5">
        <v>634</v>
      </c>
      <c r="YP1" s="5">
        <v>635</v>
      </c>
      <c r="YQ1" s="5">
        <v>636</v>
      </c>
      <c r="YR1" s="5">
        <v>637</v>
      </c>
      <c r="YS1" s="5">
        <v>638</v>
      </c>
      <c r="YT1" s="5">
        <v>639</v>
      </c>
      <c r="YU1" s="5">
        <v>640</v>
      </c>
      <c r="YV1" s="5">
        <v>641</v>
      </c>
      <c r="YW1" s="5">
        <v>642</v>
      </c>
      <c r="YX1" s="5">
        <v>643</v>
      </c>
      <c r="YY1" s="5">
        <v>644</v>
      </c>
      <c r="YZ1" s="5">
        <v>645</v>
      </c>
      <c r="ZA1" s="5">
        <v>646</v>
      </c>
      <c r="ZB1" s="5">
        <v>647</v>
      </c>
      <c r="ZC1" s="5">
        <v>648</v>
      </c>
      <c r="ZD1" s="5">
        <v>649</v>
      </c>
      <c r="ZE1" s="5">
        <v>650</v>
      </c>
      <c r="ZF1" s="5">
        <v>651</v>
      </c>
      <c r="ZG1" s="5">
        <v>652</v>
      </c>
      <c r="ZH1" s="5">
        <v>653</v>
      </c>
      <c r="ZI1" s="5">
        <v>654</v>
      </c>
      <c r="ZJ1" s="5">
        <v>655</v>
      </c>
      <c r="ZK1" s="5">
        <v>656</v>
      </c>
      <c r="ZL1" s="5">
        <v>657</v>
      </c>
      <c r="ZM1" s="5">
        <v>658</v>
      </c>
      <c r="ZN1" s="5">
        <v>659</v>
      </c>
      <c r="ZO1" s="5">
        <v>660</v>
      </c>
      <c r="ZP1" s="5">
        <v>661</v>
      </c>
      <c r="ZQ1" s="5">
        <v>662</v>
      </c>
      <c r="ZR1" s="5">
        <v>663</v>
      </c>
      <c r="ZS1" s="5">
        <v>664</v>
      </c>
      <c r="ZT1" s="5">
        <v>665</v>
      </c>
      <c r="ZU1" s="5">
        <v>666</v>
      </c>
      <c r="ZV1" s="5">
        <v>667</v>
      </c>
      <c r="ZW1" s="5">
        <v>668</v>
      </c>
      <c r="ZX1" s="5">
        <v>669</v>
      </c>
      <c r="ZY1" s="5">
        <v>670</v>
      </c>
      <c r="ZZ1" s="5">
        <v>671</v>
      </c>
      <c r="AAA1" s="5">
        <v>672</v>
      </c>
      <c r="AAB1" s="5">
        <v>673</v>
      </c>
      <c r="AAC1" s="5">
        <v>674</v>
      </c>
      <c r="AAD1" s="5">
        <v>675</v>
      </c>
      <c r="AAE1" s="5">
        <v>676</v>
      </c>
      <c r="AAF1" s="5">
        <v>677</v>
      </c>
      <c r="AAG1" s="5">
        <v>678</v>
      </c>
      <c r="AAH1" s="5">
        <v>679</v>
      </c>
      <c r="AAI1" s="5">
        <v>680</v>
      </c>
      <c r="AAJ1" s="5">
        <v>681</v>
      </c>
      <c r="AAK1" s="5">
        <v>682</v>
      </c>
      <c r="AAL1" s="5">
        <v>683</v>
      </c>
      <c r="AAM1" s="5">
        <v>684</v>
      </c>
      <c r="AAN1" s="5">
        <v>685</v>
      </c>
      <c r="AAO1" s="5">
        <v>686</v>
      </c>
      <c r="AAP1" s="5">
        <v>687</v>
      </c>
      <c r="AAQ1" s="5">
        <v>688</v>
      </c>
      <c r="AAR1" s="5">
        <v>689</v>
      </c>
      <c r="AAS1" s="5">
        <v>690</v>
      </c>
      <c r="AAT1" s="5">
        <v>691</v>
      </c>
      <c r="AAU1" s="5">
        <v>692</v>
      </c>
      <c r="AAV1" s="5">
        <v>693</v>
      </c>
      <c r="AAW1" s="5">
        <v>694</v>
      </c>
      <c r="AAX1" s="5">
        <v>695</v>
      </c>
      <c r="AAY1" s="5">
        <v>696</v>
      </c>
      <c r="AAZ1" s="5">
        <v>697</v>
      </c>
      <c r="ABA1" s="5">
        <v>698</v>
      </c>
      <c r="ABB1" s="5">
        <v>699</v>
      </c>
      <c r="ABC1" s="5">
        <v>700</v>
      </c>
      <c r="ABD1" s="5">
        <v>701</v>
      </c>
      <c r="ABE1" s="5">
        <v>702</v>
      </c>
      <c r="ABF1" s="5">
        <v>703</v>
      </c>
      <c r="ABG1" s="5">
        <v>704</v>
      </c>
      <c r="ABH1" s="5">
        <v>705</v>
      </c>
      <c r="ABI1" s="5">
        <v>706</v>
      </c>
      <c r="ABJ1" s="5">
        <v>707</v>
      </c>
      <c r="ABK1" s="5">
        <v>708</v>
      </c>
      <c r="ABL1" s="5">
        <v>709</v>
      </c>
      <c r="ABM1" s="5">
        <v>710</v>
      </c>
      <c r="ABN1" s="5">
        <v>711</v>
      </c>
      <c r="ABO1" s="5">
        <v>712</v>
      </c>
      <c r="ABP1" s="5">
        <v>713</v>
      </c>
      <c r="ABQ1" s="5">
        <v>714</v>
      </c>
      <c r="ABR1" s="5">
        <v>715</v>
      </c>
      <c r="ABS1" s="5">
        <v>716</v>
      </c>
      <c r="ABT1" s="5">
        <v>717</v>
      </c>
      <c r="ABU1" s="5">
        <v>718</v>
      </c>
      <c r="ABV1" s="5">
        <v>719</v>
      </c>
      <c r="ABW1" s="5">
        <v>720</v>
      </c>
      <c r="ABX1" s="5">
        <v>721</v>
      </c>
      <c r="ABY1" s="5">
        <v>722</v>
      </c>
      <c r="ABZ1" s="5">
        <v>723</v>
      </c>
      <c r="ACA1" s="5">
        <v>724</v>
      </c>
      <c r="ACB1" s="5">
        <v>725</v>
      </c>
      <c r="ACC1" s="5">
        <v>726</v>
      </c>
      <c r="ACD1" s="5">
        <v>727</v>
      </c>
      <c r="ACE1" s="5">
        <v>728</v>
      </c>
      <c r="ACF1" s="5">
        <v>729</v>
      </c>
      <c r="ACG1" s="5">
        <v>730</v>
      </c>
      <c r="ACH1" s="5">
        <v>731</v>
      </c>
      <c r="ACI1" s="5">
        <v>732</v>
      </c>
      <c r="ACJ1" s="5">
        <v>733</v>
      </c>
      <c r="ACK1" s="5">
        <v>734</v>
      </c>
      <c r="ACL1" s="5">
        <v>735</v>
      </c>
      <c r="ACM1" s="5">
        <v>736</v>
      </c>
      <c r="ACN1" s="5">
        <v>737</v>
      </c>
      <c r="ACO1" s="5">
        <v>738</v>
      </c>
      <c r="ACP1" s="5">
        <v>739</v>
      </c>
      <c r="ACQ1" s="5">
        <v>740</v>
      </c>
      <c r="ACR1" s="5">
        <v>741</v>
      </c>
      <c r="ACS1" s="5">
        <v>742</v>
      </c>
      <c r="ACT1" s="5">
        <v>743</v>
      </c>
      <c r="ACU1" s="5">
        <v>744</v>
      </c>
      <c r="ACV1" s="5">
        <v>745</v>
      </c>
      <c r="ACW1" s="5">
        <v>746</v>
      </c>
      <c r="ACX1" s="5">
        <v>747</v>
      </c>
      <c r="ACY1" s="5">
        <v>748</v>
      </c>
      <c r="ACZ1" s="5">
        <v>749</v>
      </c>
      <c r="ADA1" s="5">
        <v>750</v>
      </c>
      <c r="ADB1" s="5">
        <v>751</v>
      </c>
      <c r="ADC1" s="5">
        <v>752</v>
      </c>
      <c r="ADD1" s="5">
        <v>753</v>
      </c>
      <c r="ADE1" s="5">
        <v>754</v>
      </c>
      <c r="ADF1" s="5">
        <v>755</v>
      </c>
      <c r="ADG1" s="5">
        <v>756</v>
      </c>
      <c r="ADH1" s="5">
        <v>757</v>
      </c>
      <c r="ADI1" s="5">
        <v>758</v>
      </c>
      <c r="ADJ1" s="5">
        <v>759</v>
      </c>
      <c r="ADK1" s="5">
        <v>760</v>
      </c>
      <c r="ADL1" s="5">
        <v>761</v>
      </c>
      <c r="ADM1" s="5">
        <v>762</v>
      </c>
      <c r="ADN1" s="5">
        <v>763</v>
      </c>
      <c r="ADO1" s="5">
        <v>764</v>
      </c>
      <c r="ADP1" s="5">
        <v>765</v>
      </c>
      <c r="ADQ1" s="5">
        <v>766</v>
      </c>
      <c r="ADR1" s="5">
        <v>767</v>
      </c>
      <c r="ADS1" s="5">
        <v>768</v>
      </c>
      <c r="ADT1" s="5">
        <v>769</v>
      </c>
      <c r="ADU1" s="5">
        <v>770</v>
      </c>
      <c r="ADV1" s="5">
        <v>771</v>
      </c>
      <c r="ADW1" s="5">
        <v>772</v>
      </c>
      <c r="ADX1" s="5">
        <v>773</v>
      </c>
      <c r="ADY1" s="5">
        <v>774</v>
      </c>
      <c r="ADZ1" s="5">
        <v>775</v>
      </c>
      <c r="AEA1" s="5">
        <v>776</v>
      </c>
      <c r="AEB1" s="5">
        <v>777</v>
      </c>
      <c r="AEC1" s="5">
        <v>778</v>
      </c>
      <c r="AED1" s="5">
        <v>779</v>
      </c>
      <c r="AEE1" s="5">
        <v>780</v>
      </c>
      <c r="AEF1" s="5">
        <v>781</v>
      </c>
      <c r="AEG1" s="5">
        <v>782</v>
      </c>
      <c r="AEH1" s="5">
        <v>783</v>
      </c>
      <c r="AEI1" s="5">
        <v>784</v>
      </c>
      <c r="AEJ1" s="5">
        <v>785</v>
      </c>
      <c r="AEK1" s="5">
        <v>786</v>
      </c>
      <c r="AEL1" s="5">
        <v>787</v>
      </c>
      <c r="AEM1" s="5">
        <v>788</v>
      </c>
      <c r="AEN1" s="5">
        <v>789</v>
      </c>
      <c r="AEO1" s="5">
        <v>790</v>
      </c>
      <c r="AEP1" s="5">
        <v>791</v>
      </c>
      <c r="AEQ1" s="5">
        <v>792</v>
      </c>
      <c r="AER1" s="5">
        <v>793</v>
      </c>
      <c r="AES1" s="5">
        <v>794</v>
      </c>
      <c r="AET1" s="5">
        <v>795</v>
      </c>
      <c r="AEU1" s="5">
        <v>796</v>
      </c>
      <c r="AEV1" s="5">
        <v>797</v>
      </c>
      <c r="AEW1" s="5">
        <v>798</v>
      </c>
      <c r="AEX1" s="5">
        <v>799</v>
      </c>
      <c r="AEY1" s="5">
        <v>800</v>
      </c>
      <c r="AEZ1" s="5">
        <v>801</v>
      </c>
      <c r="AFA1" s="5">
        <v>802</v>
      </c>
      <c r="AFB1" s="5">
        <v>803</v>
      </c>
      <c r="AFC1" s="5">
        <v>804</v>
      </c>
      <c r="AFD1" s="5">
        <v>805</v>
      </c>
      <c r="AFE1" s="5">
        <v>806</v>
      </c>
      <c r="AFF1" s="5">
        <v>807</v>
      </c>
      <c r="AFG1" s="5">
        <v>808</v>
      </c>
      <c r="AFH1" s="5">
        <v>809</v>
      </c>
      <c r="AFI1" s="5">
        <v>810</v>
      </c>
      <c r="AFJ1" s="5">
        <v>811</v>
      </c>
      <c r="AFK1" s="5">
        <v>812</v>
      </c>
      <c r="AFL1" s="5">
        <v>813</v>
      </c>
      <c r="AFM1" s="5">
        <v>814</v>
      </c>
      <c r="AFN1" s="5">
        <v>815</v>
      </c>
      <c r="AFO1" s="5">
        <v>816</v>
      </c>
      <c r="AFP1" s="5">
        <v>817</v>
      </c>
      <c r="AFQ1" s="5">
        <v>818</v>
      </c>
      <c r="AFR1" s="5">
        <v>819</v>
      </c>
      <c r="AFS1" s="5">
        <v>820</v>
      </c>
      <c r="AFT1" s="5">
        <v>821</v>
      </c>
      <c r="AFU1" s="5">
        <v>822</v>
      </c>
      <c r="AFV1" s="5">
        <v>823</v>
      </c>
      <c r="AFW1" s="5">
        <v>824</v>
      </c>
      <c r="AFX1" s="5">
        <v>825</v>
      </c>
      <c r="AFY1" s="5">
        <v>826</v>
      </c>
      <c r="AFZ1" s="5">
        <v>827</v>
      </c>
      <c r="AGA1" s="5">
        <v>828</v>
      </c>
      <c r="AGB1" s="5">
        <v>829</v>
      </c>
      <c r="AGC1" s="5">
        <v>830</v>
      </c>
      <c r="AGD1" s="5">
        <v>831</v>
      </c>
      <c r="AGE1" s="5">
        <v>832</v>
      </c>
      <c r="AGF1" s="5">
        <v>833</v>
      </c>
      <c r="AGG1" s="5">
        <v>834</v>
      </c>
      <c r="AGH1" s="5">
        <v>835</v>
      </c>
      <c r="AGI1" s="5">
        <v>836</v>
      </c>
      <c r="AGJ1" s="5">
        <v>837</v>
      </c>
      <c r="AGK1" s="5">
        <v>838</v>
      </c>
      <c r="AGL1" s="5">
        <v>839</v>
      </c>
      <c r="AGM1" s="5">
        <v>840</v>
      </c>
      <c r="AGN1" s="5">
        <v>841</v>
      </c>
      <c r="AGO1" s="5">
        <v>842</v>
      </c>
      <c r="AGP1" s="5">
        <v>843</v>
      </c>
      <c r="AGQ1" s="5">
        <v>844</v>
      </c>
      <c r="AGR1" s="5">
        <v>845</v>
      </c>
      <c r="AGS1" s="5">
        <v>846</v>
      </c>
      <c r="AGT1" s="5">
        <v>847</v>
      </c>
      <c r="AGU1" s="5">
        <v>848</v>
      </c>
      <c r="AGV1" s="5">
        <v>849</v>
      </c>
      <c r="AGW1" s="5">
        <v>850</v>
      </c>
      <c r="AGX1" s="5">
        <v>851</v>
      </c>
      <c r="AGY1" s="5">
        <v>852</v>
      </c>
      <c r="AGZ1" s="5">
        <v>853</v>
      </c>
      <c r="AHA1" s="5">
        <v>854</v>
      </c>
      <c r="AHB1" s="5">
        <v>855</v>
      </c>
      <c r="AHC1" s="5">
        <v>856</v>
      </c>
      <c r="AHD1" s="5">
        <v>857</v>
      </c>
      <c r="AHE1" s="5">
        <v>858</v>
      </c>
      <c r="AHF1" s="5">
        <v>859</v>
      </c>
      <c r="AHG1" s="5">
        <v>860</v>
      </c>
      <c r="AHH1" s="5">
        <v>861</v>
      </c>
      <c r="AHI1" s="5">
        <v>862</v>
      </c>
      <c r="AHJ1" s="5">
        <v>863</v>
      </c>
      <c r="AHK1" s="5">
        <v>864</v>
      </c>
      <c r="AHL1" s="5">
        <v>865</v>
      </c>
      <c r="AHM1" s="5">
        <v>866</v>
      </c>
      <c r="AHN1" s="5">
        <v>867</v>
      </c>
      <c r="AHO1" s="5">
        <v>868</v>
      </c>
      <c r="AHP1" s="5">
        <v>869</v>
      </c>
      <c r="AHQ1" s="5">
        <v>870</v>
      </c>
      <c r="AHR1" s="5">
        <v>871</v>
      </c>
      <c r="AHS1" s="5">
        <v>872</v>
      </c>
      <c r="AHT1" s="5">
        <v>873</v>
      </c>
      <c r="AHU1" s="5">
        <v>874</v>
      </c>
      <c r="AHV1" s="5">
        <v>875</v>
      </c>
      <c r="AHW1" s="5">
        <v>876</v>
      </c>
      <c r="AHX1" s="5">
        <v>877</v>
      </c>
      <c r="AHY1" s="5">
        <v>878</v>
      </c>
      <c r="AHZ1" s="5">
        <v>879</v>
      </c>
      <c r="AIA1" s="5">
        <v>880</v>
      </c>
      <c r="AIB1" s="5">
        <v>881</v>
      </c>
      <c r="AIC1" s="5">
        <v>882</v>
      </c>
      <c r="AID1" s="5">
        <v>883</v>
      </c>
      <c r="AIE1" s="5">
        <v>884</v>
      </c>
      <c r="AIF1" s="5">
        <v>885</v>
      </c>
      <c r="AIG1" s="5">
        <v>886</v>
      </c>
      <c r="AIH1" s="5">
        <v>887</v>
      </c>
      <c r="AII1" s="5">
        <v>888</v>
      </c>
      <c r="AIJ1" s="5">
        <v>889</v>
      </c>
      <c r="AIK1" s="5">
        <v>890</v>
      </c>
      <c r="AIL1" s="5">
        <v>891</v>
      </c>
      <c r="AIM1" s="5">
        <v>892</v>
      </c>
      <c r="AIN1" s="5">
        <v>893</v>
      </c>
      <c r="AIO1" s="5">
        <v>894</v>
      </c>
      <c r="AIP1" s="5">
        <v>895</v>
      </c>
      <c r="AIQ1" s="5">
        <v>896</v>
      </c>
      <c r="AIR1" s="5">
        <v>897</v>
      </c>
      <c r="AIS1" s="5">
        <v>898</v>
      </c>
      <c r="AIT1" s="5">
        <v>899</v>
      </c>
      <c r="AIU1" s="5">
        <v>900</v>
      </c>
      <c r="AIV1" s="5">
        <v>901</v>
      </c>
      <c r="AIW1" s="5">
        <v>902</v>
      </c>
      <c r="AIX1" s="5">
        <v>903</v>
      </c>
      <c r="AIY1" s="5">
        <v>904</v>
      </c>
      <c r="AIZ1" s="5">
        <v>905</v>
      </c>
      <c r="AJA1" s="5">
        <v>906</v>
      </c>
      <c r="AJB1" s="5">
        <v>907</v>
      </c>
      <c r="AJC1" s="5">
        <v>908</v>
      </c>
      <c r="AJD1" s="5">
        <v>909</v>
      </c>
      <c r="AJE1" s="5">
        <v>910</v>
      </c>
      <c r="AJF1" s="5">
        <v>911</v>
      </c>
      <c r="AJG1" s="5">
        <v>912</v>
      </c>
      <c r="AJH1" s="5">
        <v>913</v>
      </c>
      <c r="AJI1" s="5">
        <v>914</v>
      </c>
      <c r="AJJ1" s="5">
        <v>915</v>
      </c>
      <c r="AJK1" s="5">
        <v>916</v>
      </c>
      <c r="AJL1" s="5">
        <v>917</v>
      </c>
      <c r="AJM1" s="5">
        <v>918</v>
      </c>
      <c r="AJN1" s="5">
        <v>919</v>
      </c>
      <c r="AJO1" s="5">
        <v>920</v>
      </c>
      <c r="AJP1" s="5">
        <v>921</v>
      </c>
      <c r="AJQ1" s="5">
        <v>922</v>
      </c>
      <c r="AJR1" s="5">
        <v>923</v>
      </c>
      <c r="AJS1" s="5">
        <v>924</v>
      </c>
      <c r="AJT1" s="5">
        <v>925</v>
      </c>
      <c r="AJU1" s="5">
        <v>926</v>
      </c>
      <c r="AJV1" s="5">
        <v>927</v>
      </c>
      <c r="AJW1" s="5">
        <v>928</v>
      </c>
      <c r="AJX1" s="5">
        <v>929</v>
      </c>
      <c r="AJY1" s="5">
        <v>930</v>
      </c>
      <c r="AJZ1" s="5">
        <v>931</v>
      </c>
      <c r="AKA1" s="5">
        <v>932</v>
      </c>
      <c r="AKB1" s="5">
        <v>933</v>
      </c>
      <c r="AKC1" s="5">
        <v>934</v>
      </c>
      <c r="AKD1" s="5">
        <v>935</v>
      </c>
      <c r="AKE1" s="5">
        <v>936</v>
      </c>
      <c r="AKF1" s="5">
        <v>937</v>
      </c>
      <c r="AKG1" s="5">
        <v>938</v>
      </c>
      <c r="AKH1" s="5">
        <v>939</v>
      </c>
      <c r="AKI1" s="5">
        <v>940</v>
      </c>
      <c r="AKJ1" s="5">
        <v>941</v>
      </c>
      <c r="AKK1" s="5">
        <v>942</v>
      </c>
      <c r="AKL1" s="5">
        <v>943</v>
      </c>
      <c r="AKM1" s="5">
        <v>944</v>
      </c>
      <c r="AKN1" s="5">
        <v>945</v>
      </c>
      <c r="AKO1" s="5">
        <v>946</v>
      </c>
      <c r="AKP1" s="5">
        <v>947</v>
      </c>
      <c r="AKQ1" s="5">
        <v>948</v>
      </c>
      <c r="AKR1" s="5">
        <v>949</v>
      </c>
      <c r="AKS1" s="5">
        <v>950</v>
      </c>
      <c r="AKT1" s="5">
        <v>951</v>
      </c>
      <c r="AKU1" s="5">
        <v>952</v>
      </c>
      <c r="AKV1" s="5">
        <v>953</v>
      </c>
      <c r="AKW1" s="5">
        <v>954</v>
      </c>
      <c r="AKX1" s="5">
        <v>955</v>
      </c>
      <c r="AKY1" s="5">
        <v>956</v>
      </c>
      <c r="AKZ1" s="5">
        <v>957</v>
      </c>
      <c r="ALA1" s="5">
        <v>958</v>
      </c>
      <c r="ALB1" s="5">
        <v>959</v>
      </c>
      <c r="ALC1" s="5">
        <v>960</v>
      </c>
    </row>
    <row r="2" spans="1:991" ht="33" customHeight="1">
      <c r="C2" s="67"/>
      <c r="D2" s="68" t="s">
        <v>315</v>
      </c>
      <c r="E2" s="1"/>
      <c r="F2" s="1"/>
      <c r="G2" s="1"/>
      <c r="H2" s="1"/>
      <c r="I2" s="1"/>
      <c r="J2" s="1"/>
      <c r="K2" s="10"/>
      <c r="L2" s="1"/>
      <c r="M2" s="1"/>
      <c r="N2" s="3"/>
      <c r="O2" s="3"/>
      <c r="P2" s="3"/>
      <c r="Q2" s="3"/>
      <c r="S2" s="10"/>
      <c r="T2" s="3"/>
      <c r="U2" s="4"/>
      <c r="V2" s="11"/>
      <c r="Y2" s="12" t="s">
        <v>233</v>
      </c>
      <c r="Z2" s="13"/>
      <c r="AA2" s="13"/>
      <c r="AB2" s="13"/>
      <c r="AC2" s="13"/>
      <c r="AD2" s="13"/>
      <c r="AE2" s="14"/>
      <c r="AF2" s="229" t="s">
        <v>241</v>
      </c>
      <c r="AG2" s="230"/>
      <c r="AH2" s="230"/>
      <c r="AI2" s="230"/>
      <c r="AJ2" s="231"/>
      <c r="AK2" s="232">
        <v>1</v>
      </c>
      <c r="AL2" s="233"/>
      <c r="AM2" s="233"/>
      <c r="AN2" s="233"/>
      <c r="AO2" s="233"/>
      <c r="AP2" s="233"/>
      <c r="AQ2" s="233"/>
      <c r="AR2" s="233"/>
      <c r="AS2" s="233"/>
      <c r="AT2" s="233"/>
      <c r="AU2" s="234"/>
      <c r="AV2" s="235" t="s">
        <v>244</v>
      </c>
      <c r="AW2" s="236"/>
      <c r="AX2" s="236"/>
      <c r="AY2" s="236"/>
      <c r="AZ2" s="237"/>
      <c r="BA2" s="238">
        <v>2</v>
      </c>
      <c r="BB2" s="239"/>
      <c r="BC2" s="239"/>
      <c r="BD2" s="239"/>
      <c r="BE2" s="239"/>
      <c r="BF2" s="239"/>
      <c r="BG2" s="239"/>
      <c r="BH2" s="239"/>
      <c r="BI2" s="239"/>
      <c r="BJ2" s="239"/>
      <c r="BK2" s="240"/>
      <c r="BL2" s="229" t="s">
        <v>245</v>
      </c>
      <c r="BM2" s="230"/>
      <c r="BN2" s="230"/>
      <c r="BO2" s="230"/>
      <c r="BP2" s="231"/>
      <c r="BQ2" s="232">
        <v>3</v>
      </c>
      <c r="BR2" s="233"/>
      <c r="BS2" s="233"/>
      <c r="BT2" s="233"/>
      <c r="BU2" s="233"/>
      <c r="BV2" s="233"/>
      <c r="BW2" s="233"/>
      <c r="BX2" s="233"/>
      <c r="BY2" s="233"/>
      <c r="BZ2" s="233"/>
      <c r="CA2" s="234"/>
      <c r="CB2" s="235" t="s">
        <v>274</v>
      </c>
      <c r="CC2" s="236"/>
      <c r="CD2" s="236"/>
      <c r="CE2" s="236"/>
      <c r="CF2" s="237"/>
      <c r="CG2" s="238">
        <v>4</v>
      </c>
      <c r="CH2" s="239"/>
      <c r="CI2" s="239"/>
      <c r="CJ2" s="239"/>
      <c r="CK2" s="239"/>
      <c r="CL2" s="239"/>
      <c r="CM2" s="239"/>
      <c r="CN2" s="239"/>
      <c r="CO2" s="239"/>
      <c r="CP2" s="239"/>
      <c r="CQ2" s="240"/>
      <c r="CR2" s="229" t="s">
        <v>265</v>
      </c>
      <c r="CS2" s="230"/>
      <c r="CT2" s="230"/>
      <c r="CU2" s="230"/>
      <c r="CV2" s="231"/>
      <c r="CW2" s="232">
        <v>5</v>
      </c>
      <c r="CX2" s="233"/>
      <c r="CY2" s="233"/>
      <c r="CZ2" s="233"/>
      <c r="DA2" s="233"/>
      <c r="DB2" s="233"/>
      <c r="DC2" s="233"/>
      <c r="DD2" s="233"/>
      <c r="DE2" s="233"/>
      <c r="DF2" s="233"/>
      <c r="DG2" s="234"/>
      <c r="DH2" s="235" t="s">
        <v>266</v>
      </c>
      <c r="DI2" s="236"/>
      <c r="DJ2" s="236"/>
      <c r="DK2" s="236"/>
      <c r="DL2" s="237"/>
      <c r="DM2" s="238">
        <v>6</v>
      </c>
      <c r="DN2" s="239"/>
      <c r="DO2" s="239"/>
      <c r="DP2" s="239"/>
      <c r="DQ2" s="239"/>
      <c r="DR2" s="239"/>
      <c r="DS2" s="239"/>
      <c r="DT2" s="239"/>
      <c r="DU2" s="239"/>
      <c r="DV2" s="239"/>
      <c r="DW2" s="240"/>
      <c r="DX2" s="229" t="s">
        <v>267</v>
      </c>
      <c r="DY2" s="230"/>
      <c r="DZ2" s="230"/>
      <c r="EA2" s="230"/>
      <c r="EB2" s="231"/>
      <c r="EC2" s="232">
        <v>7</v>
      </c>
      <c r="ED2" s="233"/>
      <c r="EE2" s="233"/>
      <c r="EF2" s="233"/>
      <c r="EG2" s="233"/>
      <c r="EH2" s="233"/>
      <c r="EI2" s="233"/>
      <c r="EJ2" s="233"/>
      <c r="EK2" s="233"/>
      <c r="EL2" s="233"/>
      <c r="EM2" s="234"/>
      <c r="EN2" s="235" t="s">
        <v>268</v>
      </c>
      <c r="EO2" s="236"/>
      <c r="EP2" s="236"/>
      <c r="EQ2" s="236"/>
      <c r="ER2" s="237"/>
      <c r="ES2" s="238">
        <v>8</v>
      </c>
      <c r="ET2" s="239"/>
      <c r="EU2" s="239"/>
      <c r="EV2" s="239"/>
      <c r="EW2" s="239"/>
      <c r="EX2" s="239"/>
      <c r="EY2" s="239"/>
      <c r="EZ2" s="239"/>
      <c r="FA2" s="239"/>
      <c r="FB2" s="239"/>
      <c r="FC2" s="240"/>
      <c r="FD2" s="229" t="s">
        <v>269</v>
      </c>
      <c r="FE2" s="230"/>
      <c r="FF2" s="230"/>
      <c r="FG2" s="230"/>
      <c r="FH2" s="231"/>
      <c r="FI2" s="232">
        <v>9</v>
      </c>
      <c r="FJ2" s="233"/>
      <c r="FK2" s="233"/>
      <c r="FL2" s="233"/>
      <c r="FM2" s="233"/>
      <c r="FN2" s="233"/>
      <c r="FO2" s="233"/>
      <c r="FP2" s="233"/>
      <c r="FQ2" s="233"/>
      <c r="FR2" s="233"/>
      <c r="FS2" s="234"/>
      <c r="FT2" s="235" t="s">
        <v>270</v>
      </c>
      <c r="FU2" s="236"/>
      <c r="FV2" s="236"/>
      <c r="FW2" s="236"/>
      <c r="FX2" s="237"/>
      <c r="FY2" s="238">
        <v>10</v>
      </c>
      <c r="FZ2" s="239"/>
      <c r="GA2" s="239"/>
      <c r="GB2" s="239"/>
      <c r="GC2" s="239"/>
      <c r="GD2" s="239"/>
      <c r="GE2" s="239"/>
      <c r="GF2" s="239"/>
      <c r="GG2" s="239"/>
      <c r="GH2" s="239"/>
      <c r="GI2" s="240"/>
      <c r="GJ2" s="229" t="s">
        <v>271</v>
      </c>
      <c r="GK2" s="230"/>
      <c r="GL2" s="230"/>
      <c r="GM2" s="230"/>
      <c r="GN2" s="231"/>
      <c r="GO2" s="232">
        <v>11</v>
      </c>
      <c r="GP2" s="233"/>
      <c r="GQ2" s="233"/>
      <c r="GR2" s="233"/>
      <c r="GS2" s="233"/>
      <c r="GT2" s="233"/>
      <c r="GU2" s="233"/>
      <c r="GV2" s="233"/>
      <c r="GW2" s="233"/>
      <c r="GX2" s="233"/>
      <c r="GY2" s="234"/>
      <c r="GZ2" s="235" t="s">
        <v>275</v>
      </c>
      <c r="HA2" s="236"/>
      <c r="HB2" s="236"/>
      <c r="HC2" s="236"/>
      <c r="HD2" s="237"/>
      <c r="HE2" s="238">
        <v>12</v>
      </c>
      <c r="HF2" s="239"/>
      <c r="HG2" s="239"/>
      <c r="HH2" s="239"/>
      <c r="HI2" s="239"/>
      <c r="HJ2" s="239"/>
      <c r="HK2" s="239"/>
      <c r="HL2" s="239"/>
      <c r="HM2" s="239"/>
      <c r="HN2" s="239"/>
      <c r="HO2" s="240"/>
      <c r="HP2" s="229" t="s">
        <v>272</v>
      </c>
      <c r="HQ2" s="230"/>
      <c r="HR2" s="230"/>
      <c r="HS2" s="230"/>
      <c r="HT2" s="231"/>
      <c r="HU2" s="232">
        <v>13</v>
      </c>
      <c r="HV2" s="233"/>
      <c r="HW2" s="233"/>
      <c r="HX2" s="233"/>
      <c r="HY2" s="233"/>
      <c r="HZ2" s="233"/>
      <c r="IA2" s="233"/>
      <c r="IB2" s="233"/>
      <c r="IC2" s="233"/>
      <c r="ID2" s="233"/>
      <c r="IE2" s="234"/>
      <c r="IF2" s="235" t="s">
        <v>276</v>
      </c>
      <c r="IG2" s="236"/>
      <c r="IH2" s="236"/>
      <c r="II2" s="236"/>
      <c r="IJ2" s="237"/>
      <c r="IK2" s="238">
        <v>14</v>
      </c>
      <c r="IL2" s="239"/>
      <c r="IM2" s="239"/>
      <c r="IN2" s="239"/>
      <c r="IO2" s="239"/>
      <c r="IP2" s="239"/>
      <c r="IQ2" s="239"/>
      <c r="IR2" s="239"/>
      <c r="IS2" s="239"/>
      <c r="IT2" s="239"/>
      <c r="IU2" s="240"/>
      <c r="IV2" s="229" t="s">
        <v>277</v>
      </c>
      <c r="IW2" s="230"/>
      <c r="IX2" s="230"/>
      <c r="IY2" s="230"/>
      <c r="IZ2" s="231"/>
      <c r="JA2" s="232">
        <v>15</v>
      </c>
      <c r="JB2" s="233"/>
      <c r="JC2" s="233"/>
      <c r="JD2" s="233"/>
      <c r="JE2" s="233"/>
      <c r="JF2" s="233"/>
      <c r="JG2" s="233"/>
      <c r="JH2" s="233"/>
      <c r="JI2" s="233"/>
      <c r="JJ2" s="233"/>
      <c r="JK2" s="234"/>
      <c r="JL2" s="235" t="s">
        <v>251</v>
      </c>
      <c r="JM2" s="236"/>
      <c r="JN2" s="236"/>
      <c r="JO2" s="236"/>
      <c r="JP2" s="237"/>
      <c r="JQ2" s="238">
        <v>16</v>
      </c>
      <c r="JR2" s="239"/>
      <c r="JS2" s="239"/>
      <c r="JT2" s="239"/>
      <c r="JU2" s="239"/>
      <c r="JV2" s="239"/>
      <c r="JW2" s="239"/>
      <c r="JX2" s="239"/>
      <c r="JY2" s="239"/>
      <c r="JZ2" s="239"/>
      <c r="KA2" s="240"/>
      <c r="KB2" s="229" t="s">
        <v>252</v>
      </c>
      <c r="KC2" s="230"/>
      <c r="KD2" s="230"/>
      <c r="KE2" s="230"/>
      <c r="KF2" s="231"/>
      <c r="KG2" s="232">
        <v>17</v>
      </c>
      <c r="KH2" s="233"/>
      <c r="KI2" s="233"/>
      <c r="KJ2" s="233"/>
      <c r="KK2" s="233"/>
      <c r="KL2" s="233"/>
      <c r="KM2" s="233"/>
      <c r="KN2" s="233"/>
      <c r="KO2" s="233"/>
      <c r="KP2" s="233"/>
      <c r="KQ2" s="234"/>
      <c r="KR2" s="235" t="s">
        <v>278</v>
      </c>
      <c r="KS2" s="236"/>
      <c r="KT2" s="236"/>
      <c r="KU2" s="236"/>
      <c r="KV2" s="237"/>
      <c r="KW2" s="238">
        <v>18</v>
      </c>
      <c r="KX2" s="239"/>
      <c r="KY2" s="239"/>
      <c r="KZ2" s="239"/>
      <c r="LA2" s="239"/>
      <c r="LB2" s="239"/>
      <c r="LC2" s="239"/>
      <c r="LD2" s="239"/>
      <c r="LE2" s="239"/>
      <c r="LF2" s="239"/>
      <c r="LG2" s="240"/>
      <c r="LH2" s="229" t="s">
        <v>253</v>
      </c>
      <c r="LI2" s="230"/>
      <c r="LJ2" s="230"/>
      <c r="LK2" s="230"/>
      <c r="LL2" s="231"/>
      <c r="LM2" s="232">
        <v>19</v>
      </c>
      <c r="LN2" s="233"/>
      <c r="LO2" s="233"/>
      <c r="LP2" s="233"/>
      <c r="LQ2" s="233"/>
      <c r="LR2" s="233"/>
      <c r="LS2" s="233"/>
      <c r="LT2" s="233"/>
      <c r="LU2" s="233"/>
      <c r="LV2" s="233"/>
      <c r="LW2" s="234"/>
      <c r="LX2" s="235" t="s">
        <v>254</v>
      </c>
      <c r="LY2" s="236"/>
      <c r="LZ2" s="236"/>
      <c r="MA2" s="236"/>
      <c r="MB2" s="237"/>
      <c r="MC2" s="238">
        <v>20</v>
      </c>
      <c r="MD2" s="239"/>
      <c r="ME2" s="239"/>
      <c r="MF2" s="239"/>
      <c r="MG2" s="239"/>
      <c r="MH2" s="239"/>
      <c r="MI2" s="239"/>
      <c r="MJ2" s="239"/>
      <c r="MK2" s="239"/>
      <c r="ML2" s="239"/>
      <c r="MM2" s="240"/>
      <c r="MN2" s="229" t="s">
        <v>279</v>
      </c>
      <c r="MO2" s="230"/>
      <c r="MP2" s="230"/>
      <c r="MQ2" s="230"/>
      <c r="MR2" s="231"/>
      <c r="MS2" s="232">
        <v>21</v>
      </c>
      <c r="MT2" s="233"/>
      <c r="MU2" s="233"/>
      <c r="MV2" s="233"/>
      <c r="MW2" s="233"/>
      <c r="MX2" s="233"/>
      <c r="MY2" s="233"/>
      <c r="MZ2" s="233"/>
      <c r="NA2" s="233"/>
      <c r="NB2" s="233"/>
      <c r="NC2" s="234"/>
      <c r="ND2" s="235" t="s">
        <v>255</v>
      </c>
      <c r="NE2" s="236"/>
      <c r="NF2" s="236"/>
      <c r="NG2" s="236"/>
      <c r="NH2" s="237"/>
      <c r="NI2" s="238">
        <v>22</v>
      </c>
      <c r="NJ2" s="239"/>
      <c r="NK2" s="239"/>
      <c r="NL2" s="239"/>
      <c r="NM2" s="239"/>
      <c r="NN2" s="239"/>
      <c r="NO2" s="239"/>
      <c r="NP2" s="239"/>
      <c r="NQ2" s="239"/>
      <c r="NR2" s="239"/>
      <c r="NS2" s="240"/>
      <c r="NT2" s="229" t="s">
        <v>280</v>
      </c>
      <c r="NU2" s="230"/>
      <c r="NV2" s="230"/>
      <c r="NW2" s="230"/>
      <c r="NX2" s="231"/>
      <c r="NY2" s="232">
        <v>23</v>
      </c>
      <c r="NZ2" s="233"/>
      <c r="OA2" s="233"/>
      <c r="OB2" s="233"/>
      <c r="OC2" s="233"/>
      <c r="OD2" s="233"/>
      <c r="OE2" s="233"/>
      <c r="OF2" s="233"/>
      <c r="OG2" s="233"/>
      <c r="OH2" s="233"/>
      <c r="OI2" s="234"/>
      <c r="OJ2" s="235" t="s">
        <v>281</v>
      </c>
      <c r="OK2" s="236"/>
      <c r="OL2" s="236"/>
      <c r="OM2" s="236"/>
      <c r="ON2" s="237"/>
      <c r="OO2" s="238">
        <v>24</v>
      </c>
      <c r="OP2" s="239"/>
      <c r="OQ2" s="239"/>
      <c r="OR2" s="239"/>
      <c r="OS2" s="239"/>
      <c r="OT2" s="239"/>
      <c r="OU2" s="239"/>
      <c r="OV2" s="239"/>
      <c r="OW2" s="239"/>
      <c r="OX2" s="239"/>
      <c r="OY2" s="240"/>
      <c r="OZ2" s="229" t="s">
        <v>256</v>
      </c>
      <c r="PA2" s="230"/>
      <c r="PB2" s="230"/>
      <c r="PC2" s="230"/>
      <c r="PD2" s="231"/>
      <c r="PE2" s="232">
        <v>25</v>
      </c>
      <c r="PF2" s="233"/>
      <c r="PG2" s="233"/>
      <c r="PH2" s="233"/>
      <c r="PI2" s="233"/>
      <c r="PJ2" s="233"/>
      <c r="PK2" s="233"/>
      <c r="PL2" s="233"/>
      <c r="PM2" s="233"/>
      <c r="PN2" s="233"/>
      <c r="PO2" s="234"/>
      <c r="PP2" s="235" t="s">
        <v>282</v>
      </c>
      <c r="PQ2" s="236"/>
      <c r="PR2" s="236"/>
      <c r="PS2" s="236"/>
      <c r="PT2" s="237"/>
      <c r="PU2" s="238">
        <v>26</v>
      </c>
      <c r="PV2" s="239"/>
      <c r="PW2" s="239"/>
      <c r="PX2" s="239"/>
      <c r="PY2" s="239"/>
      <c r="PZ2" s="239"/>
      <c r="QA2" s="239"/>
      <c r="QB2" s="239"/>
      <c r="QC2" s="239"/>
      <c r="QD2" s="239"/>
      <c r="QE2" s="240"/>
      <c r="QF2" s="229" t="s">
        <v>283</v>
      </c>
      <c r="QG2" s="230"/>
      <c r="QH2" s="230"/>
      <c r="QI2" s="230"/>
      <c r="QJ2" s="231"/>
      <c r="QK2" s="232">
        <v>27</v>
      </c>
      <c r="QL2" s="233"/>
      <c r="QM2" s="233"/>
      <c r="QN2" s="233"/>
      <c r="QO2" s="233"/>
      <c r="QP2" s="233"/>
      <c r="QQ2" s="233"/>
      <c r="QR2" s="233"/>
      <c r="QS2" s="233"/>
      <c r="QT2" s="233"/>
      <c r="QU2" s="234"/>
      <c r="QV2" s="235" t="s">
        <v>257</v>
      </c>
      <c r="QW2" s="236"/>
      <c r="QX2" s="236"/>
      <c r="QY2" s="236"/>
      <c r="QZ2" s="237"/>
      <c r="RA2" s="238">
        <v>28</v>
      </c>
      <c r="RB2" s="239"/>
      <c r="RC2" s="239"/>
      <c r="RD2" s="239"/>
      <c r="RE2" s="239"/>
      <c r="RF2" s="239"/>
      <c r="RG2" s="239"/>
      <c r="RH2" s="239"/>
      <c r="RI2" s="239"/>
      <c r="RJ2" s="239"/>
      <c r="RK2" s="240"/>
      <c r="RL2" s="229" t="s">
        <v>284</v>
      </c>
      <c r="RM2" s="230"/>
      <c r="RN2" s="230"/>
      <c r="RO2" s="230"/>
      <c r="RP2" s="231"/>
      <c r="RQ2" s="232">
        <v>29</v>
      </c>
      <c r="RR2" s="233"/>
      <c r="RS2" s="233"/>
      <c r="RT2" s="233"/>
      <c r="RU2" s="233"/>
      <c r="RV2" s="233"/>
      <c r="RW2" s="233"/>
      <c r="RX2" s="233"/>
      <c r="RY2" s="233"/>
      <c r="RZ2" s="233"/>
      <c r="SA2" s="234"/>
      <c r="SB2" s="235" t="s">
        <v>285</v>
      </c>
      <c r="SC2" s="236"/>
      <c r="SD2" s="236"/>
      <c r="SE2" s="236"/>
      <c r="SF2" s="237"/>
      <c r="SG2" s="238">
        <v>30</v>
      </c>
      <c r="SH2" s="239"/>
      <c r="SI2" s="239"/>
      <c r="SJ2" s="239"/>
      <c r="SK2" s="239"/>
      <c r="SL2" s="239"/>
      <c r="SM2" s="239"/>
      <c r="SN2" s="239"/>
      <c r="SO2" s="239"/>
      <c r="SP2" s="239"/>
      <c r="SQ2" s="240"/>
      <c r="SR2" s="229" t="s">
        <v>258</v>
      </c>
      <c r="SS2" s="230"/>
      <c r="ST2" s="230"/>
      <c r="SU2" s="230"/>
      <c r="SV2" s="231"/>
      <c r="SW2" s="232">
        <v>31</v>
      </c>
      <c r="SX2" s="233"/>
      <c r="SY2" s="233"/>
      <c r="SZ2" s="233"/>
      <c r="TA2" s="233"/>
      <c r="TB2" s="233"/>
      <c r="TC2" s="233"/>
      <c r="TD2" s="233"/>
      <c r="TE2" s="233"/>
      <c r="TF2" s="233"/>
      <c r="TG2" s="234"/>
      <c r="TH2" s="235" t="s">
        <v>286</v>
      </c>
      <c r="TI2" s="236"/>
      <c r="TJ2" s="236"/>
      <c r="TK2" s="236"/>
      <c r="TL2" s="237"/>
      <c r="TM2" s="238">
        <v>32</v>
      </c>
      <c r="TN2" s="239"/>
      <c r="TO2" s="239"/>
      <c r="TP2" s="239"/>
      <c r="TQ2" s="239"/>
      <c r="TR2" s="239"/>
      <c r="TS2" s="239"/>
      <c r="TT2" s="239"/>
      <c r="TU2" s="239"/>
      <c r="TV2" s="239"/>
      <c r="TW2" s="240"/>
      <c r="TX2" s="229" t="s">
        <v>287</v>
      </c>
      <c r="TY2" s="230"/>
      <c r="TZ2" s="230"/>
      <c r="UA2" s="230"/>
      <c r="UB2" s="231"/>
      <c r="UC2" s="232">
        <v>33</v>
      </c>
      <c r="UD2" s="233"/>
      <c r="UE2" s="233"/>
      <c r="UF2" s="233"/>
      <c r="UG2" s="233"/>
      <c r="UH2" s="233"/>
      <c r="UI2" s="233"/>
      <c r="UJ2" s="233"/>
      <c r="UK2" s="233"/>
      <c r="UL2" s="233"/>
      <c r="UM2" s="234"/>
      <c r="UN2" s="235" t="s">
        <v>259</v>
      </c>
      <c r="UO2" s="236"/>
      <c r="UP2" s="236"/>
      <c r="UQ2" s="236"/>
      <c r="UR2" s="237"/>
      <c r="US2" s="238">
        <v>34</v>
      </c>
      <c r="UT2" s="239"/>
      <c r="UU2" s="239"/>
      <c r="UV2" s="239"/>
      <c r="UW2" s="239"/>
      <c r="UX2" s="239"/>
      <c r="UY2" s="239"/>
      <c r="UZ2" s="239"/>
      <c r="VA2" s="239"/>
      <c r="VB2" s="239"/>
      <c r="VC2" s="240"/>
      <c r="VD2" s="229" t="s">
        <v>288</v>
      </c>
      <c r="VE2" s="230"/>
      <c r="VF2" s="230"/>
      <c r="VG2" s="230"/>
      <c r="VH2" s="231"/>
      <c r="VI2" s="232">
        <v>35</v>
      </c>
      <c r="VJ2" s="233"/>
      <c r="VK2" s="233"/>
      <c r="VL2" s="233"/>
      <c r="VM2" s="233"/>
      <c r="VN2" s="233"/>
      <c r="VO2" s="233"/>
      <c r="VP2" s="233"/>
      <c r="VQ2" s="233"/>
      <c r="VR2" s="233"/>
      <c r="VS2" s="234"/>
      <c r="VT2" s="235" t="s">
        <v>260</v>
      </c>
      <c r="VU2" s="236"/>
      <c r="VV2" s="236"/>
      <c r="VW2" s="236"/>
      <c r="VX2" s="237"/>
      <c r="VY2" s="238">
        <v>36</v>
      </c>
      <c r="VZ2" s="239"/>
      <c r="WA2" s="239"/>
      <c r="WB2" s="239"/>
      <c r="WC2" s="239"/>
      <c r="WD2" s="239"/>
      <c r="WE2" s="239"/>
      <c r="WF2" s="239"/>
      <c r="WG2" s="239"/>
      <c r="WH2" s="239"/>
      <c r="WI2" s="240"/>
      <c r="WJ2" s="229" t="s">
        <v>261</v>
      </c>
      <c r="WK2" s="230"/>
      <c r="WL2" s="230"/>
      <c r="WM2" s="230"/>
      <c r="WN2" s="231"/>
      <c r="WO2" s="232">
        <v>37</v>
      </c>
      <c r="WP2" s="233"/>
      <c r="WQ2" s="233"/>
      <c r="WR2" s="233"/>
      <c r="WS2" s="233"/>
      <c r="WT2" s="233"/>
      <c r="WU2" s="233"/>
      <c r="WV2" s="233"/>
      <c r="WW2" s="233"/>
      <c r="WX2" s="233"/>
      <c r="WY2" s="234"/>
      <c r="WZ2" s="235" t="s">
        <v>262</v>
      </c>
      <c r="XA2" s="236"/>
      <c r="XB2" s="236"/>
      <c r="XC2" s="236"/>
      <c r="XD2" s="237"/>
      <c r="XE2" s="238">
        <v>38</v>
      </c>
      <c r="XF2" s="239"/>
      <c r="XG2" s="239"/>
      <c r="XH2" s="239"/>
      <c r="XI2" s="239"/>
      <c r="XJ2" s="239"/>
      <c r="XK2" s="239"/>
      <c r="XL2" s="239"/>
      <c r="XM2" s="239"/>
      <c r="XN2" s="239"/>
      <c r="XO2" s="240"/>
      <c r="XP2" s="229" t="s">
        <v>263</v>
      </c>
      <c r="XQ2" s="230"/>
      <c r="XR2" s="230"/>
      <c r="XS2" s="230"/>
      <c r="XT2" s="231"/>
      <c r="XU2" s="232">
        <v>39</v>
      </c>
      <c r="XV2" s="233"/>
      <c r="XW2" s="233"/>
      <c r="XX2" s="233"/>
      <c r="XY2" s="233"/>
      <c r="XZ2" s="233"/>
      <c r="YA2" s="233"/>
      <c r="YB2" s="233"/>
      <c r="YC2" s="233"/>
      <c r="YD2" s="233"/>
      <c r="YE2" s="234"/>
      <c r="YF2" s="235" t="s">
        <v>289</v>
      </c>
      <c r="YG2" s="236"/>
      <c r="YH2" s="236"/>
      <c r="YI2" s="236"/>
      <c r="YJ2" s="237"/>
      <c r="YK2" s="238">
        <v>40</v>
      </c>
      <c r="YL2" s="239"/>
      <c r="YM2" s="239"/>
      <c r="YN2" s="239"/>
      <c r="YO2" s="239"/>
      <c r="YP2" s="239"/>
      <c r="YQ2" s="239"/>
      <c r="YR2" s="239"/>
      <c r="YS2" s="239"/>
      <c r="YT2" s="239"/>
      <c r="YU2" s="240"/>
      <c r="YV2" s="229" t="s">
        <v>264</v>
      </c>
      <c r="YW2" s="230"/>
      <c r="YX2" s="230"/>
      <c r="YY2" s="230"/>
      <c r="YZ2" s="231"/>
      <c r="ZA2" s="232">
        <v>41</v>
      </c>
      <c r="ZB2" s="233"/>
      <c r="ZC2" s="233"/>
      <c r="ZD2" s="233"/>
      <c r="ZE2" s="233"/>
      <c r="ZF2" s="233"/>
      <c r="ZG2" s="233"/>
      <c r="ZH2" s="233"/>
      <c r="ZI2" s="233"/>
      <c r="ZJ2" s="233"/>
      <c r="ZK2" s="234"/>
      <c r="ZL2" s="235" t="s">
        <v>290</v>
      </c>
      <c r="ZM2" s="236"/>
      <c r="ZN2" s="236"/>
      <c r="ZO2" s="236"/>
      <c r="ZP2" s="237"/>
      <c r="ZQ2" s="238">
        <v>42</v>
      </c>
      <c r="ZR2" s="239"/>
      <c r="ZS2" s="239"/>
      <c r="ZT2" s="239"/>
      <c r="ZU2" s="239"/>
      <c r="ZV2" s="239"/>
      <c r="ZW2" s="239"/>
      <c r="ZX2" s="239"/>
      <c r="ZY2" s="239"/>
      <c r="ZZ2" s="239"/>
      <c r="AAA2" s="240"/>
      <c r="AAB2" s="229" t="s">
        <v>291</v>
      </c>
      <c r="AAC2" s="230"/>
      <c r="AAD2" s="230"/>
      <c r="AAE2" s="230"/>
      <c r="AAF2" s="231"/>
      <c r="AAG2" s="232">
        <v>43</v>
      </c>
      <c r="AAH2" s="233"/>
      <c r="AAI2" s="233"/>
      <c r="AAJ2" s="233"/>
      <c r="AAK2" s="233"/>
      <c r="AAL2" s="233"/>
      <c r="AAM2" s="233"/>
      <c r="AAN2" s="233"/>
      <c r="AAO2" s="233"/>
      <c r="AAP2" s="233"/>
      <c r="AAQ2" s="234"/>
      <c r="AAR2" s="235" t="s">
        <v>292</v>
      </c>
      <c r="AAS2" s="236"/>
      <c r="AAT2" s="236"/>
      <c r="AAU2" s="236"/>
      <c r="AAV2" s="237"/>
      <c r="AAW2" s="238">
        <v>44</v>
      </c>
      <c r="AAX2" s="239"/>
      <c r="AAY2" s="239"/>
      <c r="AAZ2" s="239"/>
      <c r="ABA2" s="239"/>
      <c r="ABB2" s="239"/>
      <c r="ABC2" s="239"/>
      <c r="ABD2" s="239"/>
      <c r="ABE2" s="239"/>
      <c r="ABF2" s="239"/>
      <c r="ABG2" s="240"/>
      <c r="ABH2" s="229" t="s">
        <v>293</v>
      </c>
      <c r="ABI2" s="230"/>
      <c r="ABJ2" s="230"/>
      <c r="ABK2" s="230"/>
      <c r="ABL2" s="231"/>
      <c r="ABM2" s="232">
        <v>45</v>
      </c>
      <c r="ABN2" s="233"/>
      <c r="ABO2" s="233"/>
      <c r="ABP2" s="233"/>
      <c r="ABQ2" s="233"/>
      <c r="ABR2" s="233"/>
      <c r="ABS2" s="233"/>
      <c r="ABT2" s="233"/>
      <c r="ABU2" s="233"/>
      <c r="ABV2" s="233"/>
      <c r="ABW2" s="234"/>
      <c r="ABX2" s="235" t="s">
        <v>294</v>
      </c>
      <c r="ABY2" s="236"/>
      <c r="ABZ2" s="236"/>
      <c r="ACA2" s="236"/>
      <c r="ACB2" s="237"/>
      <c r="ACC2" s="238">
        <v>46</v>
      </c>
      <c r="ACD2" s="239"/>
      <c r="ACE2" s="239"/>
      <c r="ACF2" s="239"/>
      <c r="ACG2" s="239"/>
      <c r="ACH2" s="239"/>
      <c r="ACI2" s="239"/>
      <c r="ACJ2" s="239"/>
      <c r="ACK2" s="239"/>
      <c r="ACL2" s="239"/>
      <c r="ACM2" s="240"/>
      <c r="ACN2" s="229" t="s">
        <v>295</v>
      </c>
      <c r="ACO2" s="230"/>
      <c r="ACP2" s="230"/>
      <c r="ACQ2" s="230"/>
      <c r="ACR2" s="231"/>
      <c r="ACS2" s="232">
        <v>47</v>
      </c>
      <c r="ACT2" s="233"/>
      <c r="ACU2" s="233"/>
      <c r="ACV2" s="233"/>
      <c r="ACW2" s="233"/>
      <c r="ACX2" s="233"/>
      <c r="ACY2" s="233"/>
      <c r="ACZ2" s="233"/>
      <c r="ADA2" s="233"/>
      <c r="ADB2" s="233"/>
      <c r="ADC2" s="234"/>
      <c r="ADD2" s="235" t="s">
        <v>296</v>
      </c>
      <c r="ADE2" s="236"/>
      <c r="ADF2" s="236"/>
      <c r="ADG2" s="236"/>
      <c r="ADH2" s="237"/>
      <c r="ADI2" s="238">
        <v>48</v>
      </c>
      <c r="ADJ2" s="239"/>
      <c r="ADK2" s="239"/>
      <c r="ADL2" s="239"/>
      <c r="ADM2" s="239"/>
      <c r="ADN2" s="239"/>
      <c r="ADO2" s="239"/>
      <c r="ADP2" s="239"/>
      <c r="ADQ2" s="239"/>
      <c r="ADR2" s="239"/>
      <c r="ADS2" s="240"/>
      <c r="ADT2" s="229" t="s">
        <v>297</v>
      </c>
      <c r="ADU2" s="230"/>
      <c r="ADV2" s="230"/>
      <c r="ADW2" s="230"/>
      <c r="ADX2" s="231"/>
      <c r="ADY2" s="232">
        <v>49</v>
      </c>
      <c r="ADZ2" s="233"/>
      <c r="AEA2" s="233"/>
      <c r="AEB2" s="233"/>
      <c r="AEC2" s="233"/>
      <c r="AED2" s="233"/>
      <c r="AEE2" s="233"/>
      <c r="AEF2" s="233"/>
      <c r="AEG2" s="233"/>
      <c r="AEH2" s="233"/>
      <c r="AEI2" s="234"/>
      <c r="AEJ2" s="235" t="s">
        <v>298</v>
      </c>
      <c r="AEK2" s="236"/>
      <c r="AEL2" s="236"/>
      <c r="AEM2" s="236"/>
      <c r="AEN2" s="237"/>
      <c r="AEO2" s="238">
        <v>50</v>
      </c>
      <c r="AEP2" s="239"/>
      <c r="AEQ2" s="239"/>
      <c r="AER2" s="239"/>
      <c r="AES2" s="239"/>
      <c r="AET2" s="239"/>
      <c r="AEU2" s="239"/>
      <c r="AEV2" s="239"/>
      <c r="AEW2" s="239"/>
      <c r="AEX2" s="239"/>
      <c r="AEY2" s="240"/>
      <c r="AEZ2" s="229" t="s">
        <v>299</v>
      </c>
      <c r="AFA2" s="230"/>
      <c r="AFB2" s="230"/>
      <c r="AFC2" s="230"/>
      <c r="AFD2" s="231"/>
      <c r="AFE2" s="232">
        <v>51</v>
      </c>
      <c r="AFF2" s="233"/>
      <c r="AFG2" s="233"/>
      <c r="AFH2" s="233"/>
      <c r="AFI2" s="233"/>
      <c r="AFJ2" s="233"/>
      <c r="AFK2" s="233"/>
      <c r="AFL2" s="233"/>
      <c r="AFM2" s="233"/>
      <c r="AFN2" s="233"/>
      <c r="AFO2" s="234"/>
      <c r="AFP2" s="235" t="s">
        <v>300</v>
      </c>
      <c r="AFQ2" s="236"/>
      <c r="AFR2" s="236"/>
      <c r="AFS2" s="236"/>
      <c r="AFT2" s="237"/>
      <c r="AFU2" s="238">
        <v>52</v>
      </c>
      <c r="AFV2" s="239"/>
      <c r="AFW2" s="239"/>
      <c r="AFX2" s="239"/>
      <c r="AFY2" s="239"/>
      <c r="AFZ2" s="239"/>
      <c r="AGA2" s="239"/>
      <c r="AGB2" s="239"/>
      <c r="AGC2" s="239"/>
      <c r="AGD2" s="239"/>
      <c r="AGE2" s="240"/>
      <c r="AGF2" s="229" t="s">
        <v>301</v>
      </c>
      <c r="AGG2" s="230"/>
      <c r="AGH2" s="230"/>
      <c r="AGI2" s="230"/>
      <c r="AGJ2" s="231"/>
      <c r="AGK2" s="232">
        <v>53</v>
      </c>
      <c r="AGL2" s="233"/>
      <c r="AGM2" s="233"/>
      <c r="AGN2" s="233"/>
      <c r="AGO2" s="233"/>
      <c r="AGP2" s="233"/>
      <c r="AGQ2" s="233"/>
      <c r="AGR2" s="233"/>
      <c r="AGS2" s="233"/>
      <c r="AGT2" s="233"/>
      <c r="AGU2" s="234"/>
      <c r="AGV2" s="235" t="s">
        <v>302</v>
      </c>
      <c r="AGW2" s="236"/>
      <c r="AGX2" s="236"/>
      <c r="AGY2" s="236"/>
      <c r="AGZ2" s="237"/>
      <c r="AHA2" s="238">
        <v>54</v>
      </c>
      <c r="AHB2" s="239"/>
      <c r="AHC2" s="239"/>
      <c r="AHD2" s="239"/>
      <c r="AHE2" s="239"/>
      <c r="AHF2" s="239"/>
      <c r="AHG2" s="239"/>
      <c r="AHH2" s="239"/>
      <c r="AHI2" s="239"/>
      <c r="AHJ2" s="239"/>
      <c r="AHK2" s="240"/>
      <c r="AHL2" s="229" t="s">
        <v>303</v>
      </c>
      <c r="AHM2" s="230"/>
      <c r="AHN2" s="230"/>
      <c r="AHO2" s="230"/>
      <c r="AHP2" s="231"/>
      <c r="AHQ2" s="232">
        <v>55</v>
      </c>
      <c r="AHR2" s="233"/>
      <c r="AHS2" s="233"/>
      <c r="AHT2" s="233"/>
      <c r="AHU2" s="233"/>
      <c r="AHV2" s="233"/>
      <c r="AHW2" s="233"/>
      <c r="AHX2" s="233"/>
      <c r="AHY2" s="233"/>
      <c r="AHZ2" s="233"/>
      <c r="AIA2" s="234"/>
      <c r="AIB2" s="235" t="s">
        <v>304</v>
      </c>
      <c r="AIC2" s="236"/>
      <c r="AID2" s="236"/>
      <c r="AIE2" s="236"/>
      <c r="AIF2" s="237"/>
      <c r="AIG2" s="238">
        <v>56</v>
      </c>
      <c r="AIH2" s="239"/>
      <c r="AII2" s="239"/>
      <c r="AIJ2" s="239"/>
      <c r="AIK2" s="239"/>
      <c r="AIL2" s="239"/>
      <c r="AIM2" s="239"/>
      <c r="AIN2" s="239"/>
      <c r="AIO2" s="239"/>
      <c r="AIP2" s="239"/>
      <c r="AIQ2" s="240"/>
      <c r="AIR2" s="229" t="s">
        <v>305</v>
      </c>
      <c r="AIS2" s="230"/>
      <c r="AIT2" s="230"/>
      <c r="AIU2" s="230"/>
      <c r="AIV2" s="231"/>
      <c r="AIW2" s="232">
        <v>57</v>
      </c>
      <c r="AIX2" s="233"/>
      <c r="AIY2" s="233"/>
      <c r="AIZ2" s="233"/>
      <c r="AJA2" s="233"/>
      <c r="AJB2" s="233"/>
      <c r="AJC2" s="233"/>
      <c r="AJD2" s="233"/>
      <c r="AJE2" s="233"/>
      <c r="AJF2" s="233"/>
      <c r="AJG2" s="234"/>
      <c r="AJH2" s="235" t="s">
        <v>306</v>
      </c>
      <c r="AJI2" s="236"/>
      <c r="AJJ2" s="236"/>
      <c r="AJK2" s="236"/>
      <c r="AJL2" s="237"/>
      <c r="AJM2" s="238">
        <v>58</v>
      </c>
      <c r="AJN2" s="239"/>
      <c r="AJO2" s="239"/>
      <c r="AJP2" s="239"/>
      <c r="AJQ2" s="239"/>
      <c r="AJR2" s="239"/>
      <c r="AJS2" s="239"/>
      <c r="AJT2" s="239"/>
      <c r="AJU2" s="239"/>
      <c r="AJV2" s="239"/>
      <c r="AJW2" s="240"/>
      <c r="AJX2" s="229" t="s">
        <v>307</v>
      </c>
      <c r="AJY2" s="230"/>
      <c r="AJZ2" s="230"/>
      <c r="AKA2" s="230"/>
      <c r="AKB2" s="231"/>
      <c r="AKC2" s="232">
        <v>59</v>
      </c>
      <c r="AKD2" s="233"/>
      <c r="AKE2" s="233"/>
      <c r="AKF2" s="233"/>
      <c r="AKG2" s="233"/>
      <c r="AKH2" s="233"/>
      <c r="AKI2" s="233"/>
      <c r="AKJ2" s="233"/>
      <c r="AKK2" s="233"/>
      <c r="AKL2" s="233"/>
      <c r="AKM2" s="234"/>
      <c r="AKN2" s="235" t="s">
        <v>308</v>
      </c>
      <c r="AKO2" s="236"/>
      <c r="AKP2" s="236"/>
      <c r="AKQ2" s="236"/>
      <c r="AKR2" s="237"/>
      <c r="AKS2" s="238">
        <v>60</v>
      </c>
      <c r="AKT2" s="239"/>
      <c r="AKU2" s="239"/>
      <c r="AKV2" s="239"/>
      <c r="AKW2" s="239"/>
      <c r="AKX2" s="239"/>
      <c r="AKY2" s="239"/>
      <c r="AKZ2" s="239"/>
      <c r="ALA2" s="239"/>
      <c r="ALB2" s="239"/>
      <c r="ALC2" s="240"/>
    </row>
    <row r="3" spans="1:991" ht="42" customHeight="1">
      <c r="B3" s="15" t="s">
        <v>4</v>
      </c>
      <c r="C3" s="180" t="s">
        <v>231</v>
      </c>
      <c r="D3" s="181" t="s">
        <v>232</v>
      </c>
      <c r="E3" s="182" t="s">
        <v>68</v>
      </c>
      <c r="F3" s="182" t="s">
        <v>250</v>
      </c>
      <c r="G3" s="181" t="s">
        <v>74</v>
      </c>
      <c r="H3" s="182" t="s">
        <v>2</v>
      </c>
      <c r="I3" s="182" t="s">
        <v>0</v>
      </c>
      <c r="J3" s="182" t="s">
        <v>234</v>
      </c>
      <c r="K3" s="182" t="s">
        <v>93</v>
      </c>
      <c r="L3" s="182" t="s">
        <v>235</v>
      </c>
      <c r="M3" s="183" t="s">
        <v>314</v>
      </c>
      <c r="N3" s="15" t="s">
        <v>236</v>
      </c>
      <c r="O3" s="15" t="s">
        <v>72</v>
      </c>
      <c r="P3" s="15" t="s">
        <v>310</v>
      </c>
      <c r="Q3" s="15" t="s">
        <v>311</v>
      </c>
      <c r="R3" s="15" t="s">
        <v>309</v>
      </c>
      <c r="S3" s="15" t="s">
        <v>92</v>
      </c>
      <c r="T3" s="16" t="s">
        <v>237</v>
      </c>
      <c r="U3" s="17"/>
      <c r="V3" s="179" t="s">
        <v>179</v>
      </c>
      <c r="W3" s="18" t="s">
        <v>313</v>
      </c>
      <c r="X3" s="19"/>
      <c r="Y3" s="20" t="s">
        <v>180</v>
      </c>
      <c r="Z3" s="21" t="s">
        <v>184</v>
      </c>
      <c r="AA3" s="21" t="s">
        <v>182</v>
      </c>
      <c r="AB3" s="21" t="s">
        <v>181</v>
      </c>
      <c r="AC3" s="21" t="s">
        <v>183</v>
      </c>
      <c r="AD3" s="22" t="s">
        <v>175</v>
      </c>
      <c r="AE3" s="23"/>
      <c r="AF3" s="24" t="s">
        <v>73</v>
      </c>
      <c r="AG3" s="25" t="s">
        <v>1</v>
      </c>
      <c r="AH3" s="25" t="s">
        <v>309</v>
      </c>
      <c r="AI3" s="25" t="s">
        <v>3</v>
      </c>
      <c r="AJ3" s="26" t="s">
        <v>5</v>
      </c>
      <c r="AK3" s="24" t="s">
        <v>6</v>
      </c>
      <c r="AL3" s="25" t="s">
        <v>73</v>
      </c>
      <c r="AM3" s="25" t="s">
        <v>71</v>
      </c>
      <c r="AN3" s="25" t="s">
        <v>153</v>
      </c>
      <c r="AO3" s="25" t="s">
        <v>238</v>
      </c>
      <c r="AP3" s="25" t="s">
        <v>239</v>
      </c>
      <c r="AQ3" s="25" t="s">
        <v>69</v>
      </c>
      <c r="AR3" s="25" t="s">
        <v>70</v>
      </c>
      <c r="AS3" s="27" t="s">
        <v>243</v>
      </c>
      <c r="AT3" s="27" t="s">
        <v>242</v>
      </c>
      <c r="AU3" s="26" t="s">
        <v>185</v>
      </c>
      <c r="AV3" s="28" t="s">
        <v>73</v>
      </c>
      <c r="AW3" s="29" t="s">
        <v>1</v>
      </c>
      <c r="AX3" s="29" t="s">
        <v>309</v>
      </c>
      <c r="AY3" s="29" t="s">
        <v>3</v>
      </c>
      <c r="AZ3" s="30" t="s">
        <v>5</v>
      </c>
      <c r="BA3" s="28" t="s">
        <v>6</v>
      </c>
      <c r="BB3" s="29" t="s">
        <v>73</v>
      </c>
      <c r="BC3" s="29" t="s">
        <v>71</v>
      </c>
      <c r="BD3" s="29" t="s">
        <v>153</v>
      </c>
      <c r="BE3" s="29" t="s">
        <v>238</v>
      </c>
      <c r="BF3" s="29" t="s">
        <v>239</v>
      </c>
      <c r="BG3" s="29" t="s">
        <v>69</v>
      </c>
      <c r="BH3" s="29" t="s">
        <v>70</v>
      </c>
      <c r="BI3" s="31" t="s">
        <v>312</v>
      </c>
      <c r="BJ3" s="31" t="s">
        <v>242</v>
      </c>
      <c r="BK3" s="30" t="s">
        <v>185</v>
      </c>
      <c r="BL3" s="24" t="s">
        <v>73</v>
      </c>
      <c r="BM3" s="25" t="s">
        <v>1</v>
      </c>
      <c r="BN3" s="25" t="s">
        <v>309</v>
      </c>
      <c r="BO3" s="25" t="s">
        <v>3</v>
      </c>
      <c r="BP3" s="26" t="s">
        <v>5</v>
      </c>
      <c r="BQ3" s="24" t="s">
        <v>6</v>
      </c>
      <c r="BR3" s="25" t="s">
        <v>73</v>
      </c>
      <c r="BS3" s="25" t="s">
        <v>71</v>
      </c>
      <c r="BT3" s="25" t="s">
        <v>153</v>
      </c>
      <c r="BU3" s="25" t="s">
        <v>238</v>
      </c>
      <c r="BV3" s="25" t="s">
        <v>239</v>
      </c>
      <c r="BW3" s="25" t="s">
        <v>69</v>
      </c>
      <c r="BX3" s="25" t="s">
        <v>70</v>
      </c>
      <c r="BY3" s="27" t="s">
        <v>312</v>
      </c>
      <c r="BZ3" s="27" t="s">
        <v>242</v>
      </c>
      <c r="CA3" s="26" t="s">
        <v>185</v>
      </c>
      <c r="CB3" s="28" t="s">
        <v>73</v>
      </c>
      <c r="CC3" s="29" t="s">
        <v>1</v>
      </c>
      <c r="CD3" s="29" t="s">
        <v>309</v>
      </c>
      <c r="CE3" s="29" t="s">
        <v>3</v>
      </c>
      <c r="CF3" s="30" t="s">
        <v>5</v>
      </c>
      <c r="CG3" s="28" t="s">
        <v>6</v>
      </c>
      <c r="CH3" s="29" t="s">
        <v>73</v>
      </c>
      <c r="CI3" s="29" t="s">
        <v>71</v>
      </c>
      <c r="CJ3" s="29" t="s">
        <v>153</v>
      </c>
      <c r="CK3" s="29" t="s">
        <v>238</v>
      </c>
      <c r="CL3" s="29" t="s">
        <v>239</v>
      </c>
      <c r="CM3" s="29" t="s">
        <v>69</v>
      </c>
      <c r="CN3" s="29" t="s">
        <v>70</v>
      </c>
      <c r="CO3" s="31" t="s">
        <v>312</v>
      </c>
      <c r="CP3" s="31" t="s">
        <v>242</v>
      </c>
      <c r="CQ3" s="30" t="s">
        <v>185</v>
      </c>
      <c r="CR3" s="24" t="s">
        <v>73</v>
      </c>
      <c r="CS3" s="25" t="s">
        <v>1</v>
      </c>
      <c r="CT3" s="25" t="s">
        <v>309</v>
      </c>
      <c r="CU3" s="25" t="s">
        <v>3</v>
      </c>
      <c r="CV3" s="26" t="s">
        <v>5</v>
      </c>
      <c r="CW3" s="24" t="s">
        <v>6</v>
      </c>
      <c r="CX3" s="25" t="s">
        <v>73</v>
      </c>
      <c r="CY3" s="25" t="s">
        <v>71</v>
      </c>
      <c r="CZ3" s="25" t="s">
        <v>153</v>
      </c>
      <c r="DA3" s="25" t="s">
        <v>238</v>
      </c>
      <c r="DB3" s="25" t="s">
        <v>239</v>
      </c>
      <c r="DC3" s="25" t="s">
        <v>69</v>
      </c>
      <c r="DD3" s="25" t="s">
        <v>70</v>
      </c>
      <c r="DE3" s="27" t="s">
        <v>312</v>
      </c>
      <c r="DF3" s="27" t="s">
        <v>242</v>
      </c>
      <c r="DG3" s="26" t="s">
        <v>185</v>
      </c>
      <c r="DH3" s="28" t="s">
        <v>73</v>
      </c>
      <c r="DI3" s="29" t="s">
        <v>1</v>
      </c>
      <c r="DJ3" s="29" t="s">
        <v>309</v>
      </c>
      <c r="DK3" s="29" t="s">
        <v>3</v>
      </c>
      <c r="DL3" s="30" t="s">
        <v>5</v>
      </c>
      <c r="DM3" s="28" t="s">
        <v>6</v>
      </c>
      <c r="DN3" s="29" t="s">
        <v>73</v>
      </c>
      <c r="DO3" s="29" t="s">
        <v>71</v>
      </c>
      <c r="DP3" s="29" t="s">
        <v>153</v>
      </c>
      <c r="DQ3" s="29" t="s">
        <v>238</v>
      </c>
      <c r="DR3" s="29" t="s">
        <v>239</v>
      </c>
      <c r="DS3" s="29" t="s">
        <v>69</v>
      </c>
      <c r="DT3" s="29" t="s">
        <v>70</v>
      </c>
      <c r="DU3" s="31" t="s">
        <v>312</v>
      </c>
      <c r="DV3" s="31" t="s">
        <v>242</v>
      </c>
      <c r="DW3" s="30" t="s">
        <v>185</v>
      </c>
      <c r="DX3" s="24" t="s">
        <v>73</v>
      </c>
      <c r="DY3" s="25" t="s">
        <v>1</v>
      </c>
      <c r="DZ3" s="25" t="s">
        <v>309</v>
      </c>
      <c r="EA3" s="25" t="s">
        <v>3</v>
      </c>
      <c r="EB3" s="26" t="s">
        <v>5</v>
      </c>
      <c r="EC3" s="24" t="s">
        <v>6</v>
      </c>
      <c r="ED3" s="25" t="s">
        <v>73</v>
      </c>
      <c r="EE3" s="25" t="s">
        <v>71</v>
      </c>
      <c r="EF3" s="25" t="s">
        <v>153</v>
      </c>
      <c r="EG3" s="25" t="s">
        <v>238</v>
      </c>
      <c r="EH3" s="25" t="s">
        <v>239</v>
      </c>
      <c r="EI3" s="25" t="s">
        <v>69</v>
      </c>
      <c r="EJ3" s="25" t="s">
        <v>70</v>
      </c>
      <c r="EK3" s="27" t="s">
        <v>312</v>
      </c>
      <c r="EL3" s="27" t="s">
        <v>242</v>
      </c>
      <c r="EM3" s="26" t="s">
        <v>185</v>
      </c>
      <c r="EN3" s="28" t="s">
        <v>73</v>
      </c>
      <c r="EO3" s="29" t="s">
        <v>1</v>
      </c>
      <c r="EP3" s="29" t="s">
        <v>309</v>
      </c>
      <c r="EQ3" s="29" t="s">
        <v>3</v>
      </c>
      <c r="ER3" s="30" t="s">
        <v>5</v>
      </c>
      <c r="ES3" s="28" t="s">
        <v>6</v>
      </c>
      <c r="ET3" s="29" t="s">
        <v>73</v>
      </c>
      <c r="EU3" s="29" t="s">
        <v>71</v>
      </c>
      <c r="EV3" s="29" t="s">
        <v>153</v>
      </c>
      <c r="EW3" s="29" t="s">
        <v>238</v>
      </c>
      <c r="EX3" s="29" t="s">
        <v>239</v>
      </c>
      <c r="EY3" s="29" t="s">
        <v>69</v>
      </c>
      <c r="EZ3" s="29" t="s">
        <v>70</v>
      </c>
      <c r="FA3" s="31" t="s">
        <v>312</v>
      </c>
      <c r="FB3" s="31" t="s">
        <v>242</v>
      </c>
      <c r="FC3" s="30" t="s">
        <v>185</v>
      </c>
      <c r="FD3" s="24" t="s">
        <v>73</v>
      </c>
      <c r="FE3" s="25" t="s">
        <v>1</v>
      </c>
      <c r="FF3" s="25" t="s">
        <v>309</v>
      </c>
      <c r="FG3" s="25" t="s">
        <v>3</v>
      </c>
      <c r="FH3" s="26" t="s">
        <v>5</v>
      </c>
      <c r="FI3" s="24" t="s">
        <v>6</v>
      </c>
      <c r="FJ3" s="25" t="s">
        <v>73</v>
      </c>
      <c r="FK3" s="25" t="s">
        <v>71</v>
      </c>
      <c r="FL3" s="25" t="s">
        <v>153</v>
      </c>
      <c r="FM3" s="25" t="s">
        <v>238</v>
      </c>
      <c r="FN3" s="25" t="s">
        <v>239</v>
      </c>
      <c r="FO3" s="25" t="s">
        <v>69</v>
      </c>
      <c r="FP3" s="25" t="s">
        <v>70</v>
      </c>
      <c r="FQ3" s="27" t="s">
        <v>312</v>
      </c>
      <c r="FR3" s="27" t="s">
        <v>242</v>
      </c>
      <c r="FS3" s="26" t="s">
        <v>185</v>
      </c>
      <c r="FT3" s="28" t="s">
        <v>73</v>
      </c>
      <c r="FU3" s="29" t="s">
        <v>1</v>
      </c>
      <c r="FV3" s="29" t="s">
        <v>309</v>
      </c>
      <c r="FW3" s="29" t="s">
        <v>3</v>
      </c>
      <c r="FX3" s="30" t="s">
        <v>5</v>
      </c>
      <c r="FY3" s="28" t="s">
        <v>6</v>
      </c>
      <c r="FZ3" s="29" t="s">
        <v>73</v>
      </c>
      <c r="GA3" s="29" t="s">
        <v>71</v>
      </c>
      <c r="GB3" s="29" t="s">
        <v>153</v>
      </c>
      <c r="GC3" s="29" t="s">
        <v>238</v>
      </c>
      <c r="GD3" s="29" t="s">
        <v>239</v>
      </c>
      <c r="GE3" s="29" t="s">
        <v>69</v>
      </c>
      <c r="GF3" s="29" t="s">
        <v>70</v>
      </c>
      <c r="GG3" s="31" t="s">
        <v>312</v>
      </c>
      <c r="GH3" s="31" t="s">
        <v>242</v>
      </c>
      <c r="GI3" s="30" t="s">
        <v>185</v>
      </c>
      <c r="GJ3" s="24" t="s">
        <v>73</v>
      </c>
      <c r="GK3" s="25" t="s">
        <v>1</v>
      </c>
      <c r="GL3" s="25" t="s">
        <v>309</v>
      </c>
      <c r="GM3" s="25" t="s">
        <v>3</v>
      </c>
      <c r="GN3" s="26" t="s">
        <v>5</v>
      </c>
      <c r="GO3" s="24" t="s">
        <v>6</v>
      </c>
      <c r="GP3" s="25" t="s">
        <v>73</v>
      </c>
      <c r="GQ3" s="25" t="s">
        <v>71</v>
      </c>
      <c r="GR3" s="25" t="s">
        <v>153</v>
      </c>
      <c r="GS3" s="25" t="s">
        <v>238</v>
      </c>
      <c r="GT3" s="25" t="s">
        <v>239</v>
      </c>
      <c r="GU3" s="25" t="s">
        <v>69</v>
      </c>
      <c r="GV3" s="25" t="s">
        <v>70</v>
      </c>
      <c r="GW3" s="27" t="s">
        <v>312</v>
      </c>
      <c r="GX3" s="27" t="s">
        <v>242</v>
      </c>
      <c r="GY3" s="26" t="s">
        <v>185</v>
      </c>
      <c r="GZ3" s="28" t="s">
        <v>73</v>
      </c>
      <c r="HA3" s="29" t="s">
        <v>1</v>
      </c>
      <c r="HB3" s="29" t="s">
        <v>309</v>
      </c>
      <c r="HC3" s="29" t="s">
        <v>3</v>
      </c>
      <c r="HD3" s="30" t="s">
        <v>5</v>
      </c>
      <c r="HE3" s="28" t="s">
        <v>6</v>
      </c>
      <c r="HF3" s="29" t="s">
        <v>73</v>
      </c>
      <c r="HG3" s="29" t="s">
        <v>71</v>
      </c>
      <c r="HH3" s="29" t="s">
        <v>153</v>
      </c>
      <c r="HI3" s="29" t="s">
        <v>238</v>
      </c>
      <c r="HJ3" s="29" t="s">
        <v>239</v>
      </c>
      <c r="HK3" s="29" t="s">
        <v>69</v>
      </c>
      <c r="HL3" s="29" t="s">
        <v>70</v>
      </c>
      <c r="HM3" s="31" t="s">
        <v>312</v>
      </c>
      <c r="HN3" s="31" t="s">
        <v>242</v>
      </c>
      <c r="HO3" s="30" t="s">
        <v>185</v>
      </c>
      <c r="HP3" s="24" t="s">
        <v>73</v>
      </c>
      <c r="HQ3" s="25" t="s">
        <v>1</v>
      </c>
      <c r="HR3" s="25" t="s">
        <v>309</v>
      </c>
      <c r="HS3" s="25" t="s">
        <v>3</v>
      </c>
      <c r="HT3" s="26" t="s">
        <v>5</v>
      </c>
      <c r="HU3" s="24" t="s">
        <v>6</v>
      </c>
      <c r="HV3" s="25" t="s">
        <v>73</v>
      </c>
      <c r="HW3" s="25" t="s">
        <v>71</v>
      </c>
      <c r="HX3" s="25" t="s">
        <v>153</v>
      </c>
      <c r="HY3" s="25" t="s">
        <v>238</v>
      </c>
      <c r="HZ3" s="25" t="s">
        <v>239</v>
      </c>
      <c r="IA3" s="25" t="s">
        <v>69</v>
      </c>
      <c r="IB3" s="25" t="s">
        <v>70</v>
      </c>
      <c r="IC3" s="27" t="s">
        <v>312</v>
      </c>
      <c r="ID3" s="27" t="s">
        <v>242</v>
      </c>
      <c r="IE3" s="26" t="s">
        <v>185</v>
      </c>
      <c r="IF3" s="28" t="s">
        <v>73</v>
      </c>
      <c r="IG3" s="29" t="s">
        <v>1</v>
      </c>
      <c r="IH3" s="29" t="s">
        <v>309</v>
      </c>
      <c r="II3" s="29" t="s">
        <v>3</v>
      </c>
      <c r="IJ3" s="30" t="s">
        <v>5</v>
      </c>
      <c r="IK3" s="28" t="s">
        <v>6</v>
      </c>
      <c r="IL3" s="29" t="s">
        <v>73</v>
      </c>
      <c r="IM3" s="29" t="s">
        <v>71</v>
      </c>
      <c r="IN3" s="29" t="s">
        <v>153</v>
      </c>
      <c r="IO3" s="29" t="s">
        <v>238</v>
      </c>
      <c r="IP3" s="29" t="s">
        <v>239</v>
      </c>
      <c r="IQ3" s="29" t="s">
        <v>69</v>
      </c>
      <c r="IR3" s="29" t="s">
        <v>70</v>
      </c>
      <c r="IS3" s="31" t="s">
        <v>312</v>
      </c>
      <c r="IT3" s="31" t="s">
        <v>242</v>
      </c>
      <c r="IU3" s="30" t="s">
        <v>185</v>
      </c>
      <c r="IV3" s="24" t="s">
        <v>73</v>
      </c>
      <c r="IW3" s="25" t="s">
        <v>1</v>
      </c>
      <c r="IX3" s="25" t="s">
        <v>309</v>
      </c>
      <c r="IY3" s="25" t="s">
        <v>3</v>
      </c>
      <c r="IZ3" s="26" t="s">
        <v>5</v>
      </c>
      <c r="JA3" s="24" t="s">
        <v>6</v>
      </c>
      <c r="JB3" s="25" t="s">
        <v>73</v>
      </c>
      <c r="JC3" s="25" t="s">
        <v>71</v>
      </c>
      <c r="JD3" s="25" t="s">
        <v>153</v>
      </c>
      <c r="JE3" s="25" t="s">
        <v>238</v>
      </c>
      <c r="JF3" s="25" t="s">
        <v>239</v>
      </c>
      <c r="JG3" s="25" t="s">
        <v>69</v>
      </c>
      <c r="JH3" s="25" t="s">
        <v>70</v>
      </c>
      <c r="JI3" s="27" t="s">
        <v>312</v>
      </c>
      <c r="JJ3" s="27" t="s">
        <v>242</v>
      </c>
      <c r="JK3" s="26" t="s">
        <v>185</v>
      </c>
      <c r="JL3" s="28" t="s">
        <v>73</v>
      </c>
      <c r="JM3" s="29" t="s">
        <v>1</v>
      </c>
      <c r="JN3" s="29" t="s">
        <v>309</v>
      </c>
      <c r="JO3" s="29" t="s">
        <v>3</v>
      </c>
      <c r="JP3" s="30" t="s">
        <v>5</v>
      </c>
      <c r="JQ3" s="28" t="s">
        <v>6</v>
      </c>
      <c r="JR3" s="29" t="s">
        <v>73</v>
      </c>
      <c r="JS3" s="29" t="s">
        <v>71</v>
      </c>
      <c r="JT3" s="29" t="s">
        <v>153</v>
      </c>
      <c r="JU3" s="29" t="s">
        <v>238</v>
      </c>
      <c r="JV3" s="29" t="s">
        <v>239</v>
      </c>
      <c r="JW3" s="29" t="s">
        <v>69</v>
      </c>
      <c r="JX3" s="29" t="s">
        <v>70</v>
      </c>
      <c r="JY3" s="31" t="s">
        <v>312</v>
      </c>
      <c r="JZ3" s="31" t="s">
        <v>242</v>
      </c>
      <c r="KA3" s="30" t="s">
        <v>185</v>
      </c>
      <c r="KB3" s="24" t="s">
        <v>73</v>
      </c>
      <c r="KC3" s="25" t="s">
        <v>1</v>
      </c>
      <c r="KD3" s="25" t="s">
        <v>309</v>
      </c>
      <c r="KE3" s="25" t="s">
        <v>3</v>
      </c>
      <c r="KF3" s="26" t="s">
        <v>5</v>
      </c>
      <c r="KG3" s="24" t="s">
        <v>6</v>
      </c>
      <c r="KH3" s="25" t="s">
        <v>73</v>
      </c>
      <c r="KI3" s="25" t="s">
        <v>71</v>
      </c>
      <c r="KJ3" s="25" t="s">
        <v>153</v>
      </c>
      <c r="KK3" s="25" t="s">
        <v>238</v>
      </c>
      <c r="KL3" s="25" t="s">
        <v>239</v>
      </c>
      <c r="KM3" s="25" t="s">
        <v>69</v>
      </c>
      <c r="KN3" s="25" t="s">
        <v>70</v>
      </c>
      <c r="KO3" s="27" t="s">
        <v>312</v>
      </c>
      <c r="KP3" s="27" t="s">
        <v>242</v>
      </c>
      <c r="KQ3" s="26" t="s">
        <v>185</v>
      </c>
      <c r="KR3" s="28" t="s">
        <v>73</v>
      </c>
      <c r="KS3" s="29" t="s">
        <v>1</v>
      </c>
      <c r="KT3" s="29" t="s">
        <v>309</v>
      </c>
      <c r="KU3" s="29" t="s">
        <v>3</v>
      </c>
      <c r="KV3" s="30" t="s">
        <v>5</v>
      </c>
      <c r="KW3" s="28" t="s">
        <v>6</v>
      </c>
      <c r="KX3" s="29" t="s">
        <v>73</v>
      </c>
      <c r="KY3" s="29" t="s">
        <v>71</v>
      </c>
      <c r="KZ3" s="29" t="s">
        <v>153</v>
      </c>
      <c r="LA3" s="29" t="s">
        <v>238</v>
      </c>
      <c r="LB3" s="29" t="s">
        <v>239</v>
      </c>
      <c r="LC3" s="29" t="s">
        <v>69</v>
      </c>
      <c r="LD3" s="29" t="s">
        <v>70</v>
      </c>
      <c r="LE3" s="31" t="s">
        <v>312</v>
      </c>
      <c r="LF3" s="31" t="s">
        <v>242</v>
      </c>
      <c r="LG3" s="30" t="s">
        <v>185</v>
      </c>
      <c r="LH3" s="24" t="s">
        <v>73</v>
      </c>
      <c r="LI3" s="25" t="s">
        <v>1</v>
      </c>
      <c r="LJ3" s="25" t="s">
        <v>309</v>
      </c>
      <c r="LK3" s="25" t="s">
        <v>3</v>
      </c>
      <c r="LL3" s="26" t="s">
        <v>5</v>
      </c>
      <c r="LM3" s="24" t="s">
        <v>6</v>
      </c>
      <c r="LN3" s="25" t="s">
        <v>73</v>
      </c>
      <c r="LO3" s="25" t="s">
        <v>71</v>
      </c>
      <c r="LP3" s="25" t="s">
        <v>153</v>
      </c>
      <c r="LQ3" s="25" t="s">
        <v>238</v>
      </c>
      <c r="LR3" s="25" t="s">
        <v>239</v>
      </c>
      <c r="LS3" s="25" t="s">
        <v>69</v>
      </c>
      <c r="LT3" s="25" t="s">
        <v>70</v>
      </c>
      <c r="LU3" s="27" t="s">
        <v>312</v>
      </c>
      <c r="LV3" s="27" t="s">
        <v>242</v>
      </c>
      <c r="LW3" s="26" t="s">
        <v>185</v>
      </c>
      <c r="LX3" s="28" t="s">
        <v>73</v>
      </c>
      <c r="LY3" s="29" t="s">
        <v>1</v>
      </c>
      <c r="LZ3" s="29" t="s">
        <v>309</v>
      </c>
      <c r="MA3" s="29" t="s">
        <v>3</v>
      </c>
      <c r="MB3" s="30" t="s">
        <v>5</v>
      </c>
      <c r="MC3" s="28" t="s">
        <v>6</v>
      </c>
      <c r="MD3" s="29" t="s">
        <v>73</v>
      </c>
      <c r="ME3" s="29" t="s">
        <v>71</v>
      </c>
      <c r="MF3" s="29" t="s">
        <v>153</v>
      </c>
      <c r="MG3" s="29" t="s">
        <v>238</v>
      </c>
      <c r="MH3" s="29" t="s">
        <v>239</v>
      </c>
      <c r="MI3" s="29" t="s">
        <v>69</v>
      </c>
      <c r="MJ3" s="29" t="s">
        <v>70</v>
      </c>
      <c r="MK3" s="31" t="s">
        <v>312</v>
      </c>
      <c r="ML3" s="31" t="s">
        <v>242</v>
      </c>
      <c r="MM3" s="30" t="s">
        <v>185</v>
      </c>
      <c r="MN3" s="24" t="s">
        <v>73</v>
      </c>
      <c r="MO3" s="25" t="s">
        <v>1</v>
      </c>
      <c r="MP3" s="25" t="s">
        <v>309</v>
      </c>
      <c r="MQ3" s="25" t="s">
        <v>3</v>
      </c>
      <c r="MR3" s="26" t="s">
        <v>5</v>
      </c>
      <c r="MS3" s="24" t="s">
        <v>6</v>
      </c>
      <c r="MT3" s="25" t="s">
        <v>73</v>
      </c>
      <c r="MU3" s="25" t="s">
        <v>71</v>
      </c>
      <c r="MV3" s="25" t="s">
        <v>153</v>
      </c>
      <c r="MW3" s="25" t="s">
        <v>238</v>
      </c>
      <c r="MX3" s="25" t="s">
        <v>239</v>
      </c>
      <c r="MY3" s="25" t="s">
        <v>69</v>
      </c>
      <c r="MZ3" s="25" t="s">
        <v>70</v>
      </c>
      <c r="NA3" s="27" t="s">
        <v>312</v>
      </c>
      <c r="NB3" s="27" t="s">
        <v>242</v>
      </c>
      <c r="NC3" s="26" t="s">
        <v>185</v>
      </c>
      <c r="ND3" s="28" t="s">
        <v>73</v>
      </c>
      <c r="NE3" s="29" t="s">
        <v>1</v>
      </c>
      <c r="NF3" s="29" t="s">
        <v>309</v>
      </c>
      <c r="NG3" s="29" t="s">
        <v>3</v>
      </c>
      <c r="NH3" s="30" t="s">
        <v>5</v>
      </c>
      <c r="NI3" s="28" t="s">
        <v>6</v>
      </c>
      <c r="NJ3" s="29" t="s">
        <v>73</v>
      </c>
      <c r="NK3" s="29" t="s">
        <v>71</v>
      </c>
      <c r="NL3" s="29" t="s">
        <v>153</v>
      </c>
      <c r="NM3" s="29" t="s">
        <v>238</v>
      </c>
      <c r="NN3" s="29" t="s">
        <v>239</v>
      </c>
      <c r="NO3" s="29" t="s">
        <v>69</v>
      </c>
      <c r="NP3" s="29" t="s">
        <v>70</v>
      </c>
      <c r="NQ3" s="31" t="s">
        <v>312</v>
      </c>
      <c r="NR3" s="31" t="s">
        <v>242</v>
      </c>
      <c r="NS3" s="30" t="s">
        <v>185</v>
      </c>
      <c r="NT3" s="24" t="s">
        <v>73</v>
      </c>
      <c r="NU3" s="25" t="s">
        <v>1</v>
      </c>
      <c r="NV3" s="25" t="s">
        <v>309</v>
      </c>
      <c r="NW3" s="25" t="s">
        <v>3</v>
      </c>
      <c r="NX3" s="26" t="s">
        <v>5</v>
      </c>
      <c r="NY3" s="24" t="s">
        <v>6</v>
      </c>
      <c r="NZ3" s="25" t="s">
        <v>73</v>
      </c>
      <c r="OA3" s="25" t="s">
        <v>71</v>
      </c>
      <c r="OB3" s="25" t="s">
        <v>153</v>
      </c>
      <c r="OC3" s="25" t="s">
        <v>238</v>
      </c>
      <c r="OD3" s="25" t="s">
        <v>239</v>
      </c>
      <c r="OE3" s="25" t="s">
        <v>69</v>
      </c>
      <c r="OF3" s="25" t="s">
        <v>70</v>
      </c>
      <c r="OG3" s="27" t="s">
        <v>312</v>
      </c>
      <c r="OH3" s="27" t="s">
        <v>242</v>
      </c>
      <c r="OI3" s="26" t="s">
        <v>185</v>
      </c>
      <c r="OJ3" s="28" t="s">
        <v>73</v>
      </c>
      <c r="OK3" s="29" t="s">
        <v>1</v>
      </c>
      <c r="OL3" s="29" t="s">
        <v>309</v>
      </c>
      <c r="OM3" s="29" t="s">
        <v>3</v>
      </c>
      <c r="ON3" s="30" t="s">
        <v>5</v>
      </c>
      <c r="OO3" s="28" t="s">
        <v>6</v>
      </c>
      <c r="OP3" s="29" t="s">
        <v>73</v>
      </c>
      <c r="OQ3" s="29" t="s">
        <v>71</v>
      </c>
      <c r="OR3" s="29" t="s">
        <v>153</v>
      </c>
      <c r="OS3" s="29" t="s">
        <v>238</v>
      </c>
      <c r="OT3" s="29" t="s">
        <v>239</v>
      </c>
      <c r="OU3" s="29" t="s">
        <v>69</v>
      </c>
      <c r="OV3" s="29" t="s">
        <v>70</v>
      </c>
      <c r="OW3" s="31" t="s">
        <v>312</v>
      </c>
      <c r="OX3" s="31" t="s">
        <v>242</v>
      </c>
      <c r="OY3" s="30" t="s">
        <v>185</v>
      </c>
      <c r="OZ3" s="24" t="s">
        <v>73</v>
      </c>
      <c r="PA3" s="25" t="s">
        <v>1</v>
      </c>
      <c r="PB3" s="25" t="s">
        <v>309</v>
      </c>
      <c r="PC3" s="25" t="s">
        <v>3</v>
      </c>
      <c r="PD3" s="26" t="s">
        <v>5</v>
      </c>
      <c r="PE3" s="24" t="s">
        <v>6</v>
      </c>
      <c r="PF3" s="25" t="s">
        <v>73</v>
      </c>
      <c r="PG3" s="25" t="s">
        <v>71</v>
      </c>
      <c r="PH3" s="25" t="s">
        <v>153</v>
      </c>
      <c r="PI3" s="25" t="s">
        <v>238</v>
      </c>
      <c r="PJ3" s="25" t="s">
        <v>239</v>
      </c>
      <c r="PK3" s="25" t="s">
        <v>69</v>
      </c>
      <c r="PL3" s="25" t="s">
        <v>70</v>
      </c>
      <c r="PM3" s="27" t="s">
        <v>312</v>
      </c>
      <c r="PN3" s="27" t="s">
        <v>242</v>
      </c>
      <c r="PO3" s="26" t="s">
        <v>185</v>
      </c>
      <c r="PP3" s="28" t="s">
        <v>73</v>
      </c>
      <c r="PQ3" s="29" t="s">
        <v>1</v>
      </c>
      <c r="PR3" s="29" t="s">
        <v>309</v>
      </c>
      <c r="PS3" s="29" t="s">
        <v>3</v>
      </c>
      <c r="PT3" s="30" t="s">
        <v>5</v>
      </c>
      <c r="PU3" s="28" t="s">
        <v>6</v>
      </c>
      <c r="PV3" s="29" t="s">
        <v>73</v>
      </c>
      <c r="PW3" s="29" t="s">
        <v>71</v>
      </c>
      <c r="PX3" s="29" t="s">
        <v>153</v>
      </c>
      <c r="PY3" s="29" t="s">
        <v>238</v>
      </c>
      <c r="PZ3" s="29" t="s">
        <v>239</v>
      </c>
      <c r="QA3" s="29" t="s">
        <v>69</v>
      </c>
      <c r="QB3" s="29" t="s">
        <v>70</v>
      </c>
      <c r="QC3" s="31" t="s">
        <v>312</v>
      </c>
      <c r="QD3" s="31" t="s">
        <v>242</v>
      </c>
      <c r="QE3" s="30" t="s">
        <v>185</v>
      </c>
      <c r="QF3" s="24" t="s">
        <v>73</v>
      </c>
      <c r="QG3" s="25" t="s">
        <v>1</v>
      </c>
      <c r="QH3" s="25" t="s">
        <v>309</v>
      </c>
      <c r="QI3" s="25" t="s">
        <v>3</v>
      </c>
      <c r="QJ3" s="26" t="s">
        <v>5</v>
      </c>
      <c r="QK3" s="24" t="s">
        <v>6</v>
      </c>
      <c r="QL3" s="25" t="s">
        <v>73</v>
      </c>
      <c r="QM3" s="25" t="s">
        <v>71</v>
      </c>
      <c r="QN3" s="25" t="s">
        <v>153</v>
      </c>
      <c r="QO3" s="25" t="s">
        <v>238</v>
      </c>
      <c r="QP3" s="25" t="s">
        <v>239</v>
      </c>
      <c r="QQ3" s="25" t="s">
        <v>69</v>
      </c>
      <c r="QR3" s="25" t="s">
        <v>70</v>
      </c>
      <c r="QS3" s="27" t="s">
        <v>312</v>
      </c>
      <c r="QT3" s="27" t="s">
        <v>242</v>
      </c>
      <c r="QU3" s="26" t="s">
        <v>185</v>
      </c>
      <c r="QV3" s="28" t="s">
        <v>73</v>
      </c>
      <c r="QW3" s="29" t="s">
        <v>1</v>
      </c>
      <c r="QX3" s="29" t="s">
        <v>309</v>
      </c>
      <c r="QY3" s="29" t="s">
        <v>3</v>
      </c>
      <c r="QZ3" s="30" t="s">
        <v>5</v>
      </c>
      <c r="RA3" s="28" t="s">
        <v>6</v>
      </c>
      <c r="RB3" s="29" t="s">
        <v>73</v>
      </c>
      <c r="RC3" s="29" t="s">
        <v>71</v>
      </c>
      <c r="RD3" s="29" t="s">
        <v>153</v>
      </c>
      <c r="RE3" s="29" t="s">
        <v>238</v>
      </c>
      <c r="RF3" s="29" t="s">
        <v>239</v>
      </c>
      <c r="RG3" s="29" t="s">
        <v>69</v>
      </c>
      <c r="RH3" s="29" t="s">
        <v>70</v>
      </c>
      <c r="RI3" s="31" t="s">
        <v>312</v>
      </c>
      <c r="RJ3" s="31" t="s">
        <v>242</v>
      </c>
      <c r="RK3" s="30" t="s">
        <v>185</v>
      </c>
      <c r="RL3" s="24" t="s">
        <v>73</v>
      </c>
      <c r="RM3" s="25" t="s">
        <v>1</v>
      </c>
      <c r="RN3" s="25" t="s">
        <v>309</v>
      </c>
      <c r="RO3" s="25" t="s">
        <v>3</v>
      </c>
      <c r="RP3" s="26" t="s">
        <v>5</v>
      </c>
      <c r="RQ3" s="24" t="s">
        <v>6</v>
      </c>
      <c r="RR3" s="25" t="s">
        <v>73</v>
      </c>
      <c r="RS3" s="25" t="s">
        <v>71</v>
      </c>
      <c r="RT3" s="25" t="s">
        <v>153</v>
      </c>
      <c r="RU3" s="25" t="s">
        <v>238</v>
      </c>
      <c r="RV3" s="25" t="s">
        <v>239</v>
      </c>
      <c r="RW3" s="25" t="s">
        <v>69</v>
      </c>
      <c r="RX3" s="25" t="s">
        <v>70</v>
      </c>
      <c r="RY3" s="27" t="s">
        <v>312</v>
      </c>
      <c r="RZ3" s="27" t="s">
        <v>242</v>
      </c>
      <c r="SA3" s="26" t="s">
        <v>185</v>
      </c>
      <c r="SB3" s="28" t="s">
        <v>73</v>
      </c>
      <c r="SC3" s="29" t="s">
        <v>1</v>
      </c>
      <c r="SD3" s="29" t="s">
        <v>309</v>
      </c>
      <c r="SE3" s="29" t="s">
        <v>3</v>
      </c>
      <c r="SF3" s="30" t="s">
        <v>5</v>
      </c>
      <c r="SG3" s="28" t="s">
        <v>6</v>
      </c>
      <c r="SH3" s="29" t="s">
        <v>73</v>
      </c>
      <c r="SI3" s="29" t="s">
        <v>71</v>
      </c>
      <c r="SJ3" s="29" t="s">
        <v>153</v>
      </c>
      <c r="SK3" s="29" t="s">
        <v>238</v>
      </c>
      <c r="SL3" s="29" t="s">
        <v>239</v>
      </c>
      <c r="SM3" s="29" t="s">
        <v>69</v>
      </c>
      <c r="SN3" s="29" t="s">
        <v>70</v>
      </c>
      <c r="SO3" s="31" t="s">
        <v>312</v>
      </c>
      <c r="SP3" s="31" t="s">
        <v>242</v>
      </c>
      <c r="SQ3" s="30" t="s">
        <v>185</v>
      </c>
      <c r="SR3" s="24" t="s">
        <v>73</v>
      </c>
      <c r="SS3" s="25" t="s">
        <v>1</v>
      </c>
      <c r="ST3" s="25" t="s">
        <v>309</v>
      </c>
      <c r="SU3" s="25" t="s">
        <v>3</v>
      </c>
      <c r="SV3" s="26" t="s">
        <v>5</v>
      </c>
      <c r="SW3" s="24" t="s">
        <v>6</v>
      </c>
      <c r="SX3" s="25" t="s">
        <v>73</v>
      </c>
      <c r="SY3" s="25" t="s">
        <v>71</v>
      </c>
      <c r="SZ3" s="25" t="s">
        <v>153</v>
      </c>
      <c r="TA3" s="25" t="s">
        <v>238</v>
      </c>
      <c r="TB3" s="25" t="s">
        <v>239</v>
      </c>
      <c r="TC3" s="25" t="s">
        <v>69</v>
      </c>
      <c r="TD3" s="25" t="s">
        <v>70</v>
      </c>
      <c r="TE3" s="27" t="s">
        <v>312</v>
      </c>
      <c r="TF3" s="27" t="s">
        <v>242</v>
      </c>
      <c r="TG3" s="26" t="s">
        <v>185</v>
      </c>
      <c r="TH3" s="28" t="s">
        <v>73</v>
      </c>
      <c r="TI3" s="29" t="s">
        <v>1</v>
      </c>
      <c r="TJ3" s="29" t="s">
        <v>309</v>
      </c>
      <c r="TK3" s="29" t="s">
        <v>3</v>
      </c>
      <c r="TL3" s="30" t="s">
        <v>5</v>
      </c>
      <c r="TM3" s="28" t="s">
        <v>6</v>
      </c>
      <c r="TN3" s="29" t="s">
        <v>73</v>
      </c>
      <c r="TO3" s="29" t="s">
        <v>71</v>
      </c>
      <c r="TP3" s="29" t="s">
        <v>153</v>
      </c>
      <c r="TQ3" s="29" t="s">
        <v>238</v>
      </c>
      <c r="TR3" s="29" t="s">
        <v>239</v>
      </c>
      <c r="TS3" s="29" t="s">
        <v>69</v>
      </c>
      <c r="TT3" s="29" t="s">
        <v>70</v>
      </c>
      <c r="TU3" s="31" t="s">
        <v>312</v>
      </c>
      <c r="TV3" s="31" t="s">
        <v>242</v>
      </c>
      <c r="TW3" s="30" t="s">
        <v>185</v>
      </c>
      <c r="TX3" s="24" t="s">
        <v>73</v>
      </c>
      <c r="TY3" s="25" t="s">
        <v>1</v>
      </c>
      <c r="TZ3" s="25" t="s">
        <v>309</v>
      </c>
      <c r="UA3" s="25" t="s">
        <v>3</v>
      </c>
      <c r="UB3" s="26" t="s">
        <v>5</v>
      </c>
      <c r="UC3" s="24" t="s">
        <v>6</v>
      </c>
      <c r="UD3" s="25" t="s">
        <v>73</v>
      </c>
      <c r="UE3" s="25" t="s">
        <v>71</v>
      </c>
      <c r="UF3" s="25" t="s">
        <v>153</v>
      </c>
      <c r="UG3" s="25" t="s">
        <v>238</v>
      </c>
      <c r="UH3" s="25" t="s">
        <v>239</v>
      </c>
      <c r="UI3" s="25" t="s">
        <v>69</v>
      </c>
      <c r="UJ3" s="25" t="s">
        <v>70</v>
      </c>
      <c r="UK3" s="27" t="s">
        <v>312</v>
      </c>
      <c r="UL3" s="27" t="s">
        <v>242</v>
      </c>
      <c r="UM3" s="26" t="s">
        <v>185</v>
      </c>
      <c r="UN3" s="28" t="s">
        <v>73</v>
      </c>
      <c r="UO3" s="29" t="s">
        <v>1</v>
      </c>
      <c r="UP3" s="29" t="s">
        <v>309</v>
      </c>
      <c r="UQ3" s="29" t="s">
        <v>3</v>
      </c>
      <c r="UR3" s="30" t="s">
        <v>5</v>
      </c>
      <c r="US3" s="28" t="s">
        <v>6</v>
      </c>
      <c r="UT3" s="29" t="s">
        <v>73</v>
      </c>
      <c r="UU3" s="29" t="s">
        <v>71</v>
      </c>
      <c r="UV3" s="29" t="s">
        <v>153</v>
      </c>
      <c r="UW3" s="29" t="s">
        <v>238</v>
      </c>
      <c r="UX3" s="29" t="s">
        <v>239</v>
      </c>
      <c r="UY3" s="29" t="s">
        <v>69</v>
      </c>
      <c r="UZ3" s="29" t="s">
        <v>70</v>
      </c>
      <c r="VA3" s="31" t="s">
        <v>312</v>
      </c>
      <c r="VB3" s="31" t="s">
        <v>242</v>
      </c>
      <c r="VC3" s="30" t="s">
        <v>185</v>
      </c>
      <c r="VD3" s="24" t="s">
        <v>73</v>
      </c>
      <c r="VE3" s="25" t="s">
        <v>1</v>
      </c>
      <c r="VF3" s="25" t="s">
        <v>309</v>
      </c>
      <c r="VG3" s="25" t="s">
        <v>3</v>
      </c>
      <c r="VH3" s="26" t="s">
        <v>5</v>
      </c>
      <c r="VI3" s="24" t="s">
        <v>6</v>
      </c>
      <c r="VJ3" s="25" t="s">
        <v>73</v>
      </c>
      <c r="VK3" s="25" t="s">
        <v>71</v>
      </c>
      <c r="VL3" s="25" t="s">
        <v>153</v>
      </c>
      <c r="VM3" s="25" t="s">
        <v>238</v>
      </c>
      <c r="VN3" s="25" t="s">
        <v>239</v>
      </c>
      <c r="VO3" s="25" t="s">
        <v>69</v>
      </c>
      <c r="VP3" s="25" t="s">
        <v>70</v>
      </c>
      <c r="VQ3" s="27" t="s">
        <v>312</v>
      </c>
      <c r="VR3" s="27" t="s">
        <v>242</v>
      </c>
      <c r="VS3" s="26" t="s">
        <v>185</v>
      </c>
      <c r="VT3" s="28" t="s">
        <v>73</v>
      </c>
      <c r="VU3" s="29" t="s">
        <v>1</v>
      </c>
      <c r="VV3" s="29" t="s">
        <v>309</v>
      </c>
      <c r="VW3" s="29" t="s">
        <v>3</v>
      </c>
      <c r="VX3" s="30" t="s">
        <v>5</v>
      </c>
      <c r="VY3" s="28" t="s">
        <v>6</v>
      </c>
      <c r="VZ3" s="29" t="s">
        <v>73</v>
      </c>
      <c r="WA3" s="29" t="s">
        <v>71</v>
      </c>
      <c r="WB3" s="29" t="s">
        <v>153</v>
      </c>
      <c r="WC3" s="29" t="s">
        <v>238</v>
      </c>
      <c r="WD3" s="29" t="s">
        <v>239</v>
      </c>
      <c r="WE3" s="29" t="s">
        <v>69</v>
      </c>
      <c r="WF3" s="29" t="s">
        <v>70</v>
      </c>
      <c r="WG3" s="31" t="s">
        <v>312</v>
      </c>
      <c r="WH3" s="31" t="s">
        <v>242</v>
      </c>
      <c r="WI3" s="30" t="s">
        <v>185</v>
      </c>
      <c r="WJ3" s="24" t="s">
        <v>73</v>
      </c>
      <c r="WK3" s="25" t="s">
        <v>1</v>
      </c>
      <c r="WL3" s="25" t="s">
        <v>309</v>
      </c>
      <c r="WM3" s="25" t="s">
        <v>3</v>
      </c>
      <c r="WN3" s="26" t="s">
        <v>5</v>
      </c>
      <c r="WO3" s="24" t="s">
        <v>6</v>
      </c>
      <c r="WP3" s="25" t="s">
        <v>73</v>
      </c>
      <c r="WQ3" s="25" t="s">
        <v>71</v>
      </c>
      <c r="WR3" s="25" t="s">
        <v>153</v>
      </c>
      <c r="WS3" s="25" t="s">
        <v>238</v>
      </c>
      <c r="WT3" s="25" t="s">
        <v>239</v>
      </c>
      <c r="WU3" s="25" t="s">
        <v>69</v>
      </c>
      <c r="WV3" s="25" t="s">
        <v>70</v>
      </c>
      <c r="WW3" s="27" t="s">
        <v>312</v>
      </c>
      <c r="WX3" s="27" t="s">
        <v>242</v>
      </c>
      <c r="WY3" s="26" t="s">
        <v>185</v>
      </c>
      <c r="WZ3" s="28" t="s">
        <v>73</v>
      </c>
      <c r="XA3" s="29" t="s">
        <v>1</v>
      </c>
      <c r="XB3" s="29" t="s">
        <v>309</v>
      </c>
      <c r="XC3" s="29" t="s">
        <v>3</v>
      </c>
      <c r="XD3" s="30" t="s">
        <v>5</v>
      </c>
      <c r="XE3" s="28" t="s">
        <v>6</v>
      </c>
      <c r="XF3" s="29" t="s">
        <v>73</v>
      </c>
      <c r="XG3" s="29" t="s">
        <v>71</v>
      </c>
      <c r="XH3" s="29" t="s">
        <v>153</v>
      </c>
      <c r="XI3" s="29" t="s">
        <v>238</v>
      </c>
      <c r="XJ3" s="29" t="s">
        <v>239</v>
      </c>
      <c r="XK3" s="29" t="s">
        <v>69</v>
      </c>
      <c r="XL3" s="29" t="s">
        <v>70</v>
      </c>
      <c r="XM3" s="31" t="s">
        <v>312</v>
      </c>
      <c r="XN3" s="31" t="s">
        <v>242</v>
      </c>
      <c r="XO3" s="30" t="s">
        <v>185</v>
      </c>
      <c r="XP3" s="24" t="s">
        <v>73</v>
      </c>
      <c r="XQ3" s="25" t="s">
        <v>1</v>
      </c>
      <c r="XR3" s="25" t="s">
        <v>309</v>
      </c>
      <c r="XS3" s="25" t="s">
        <v>3</v>
      </c>
      <c r="XT3" s="26" t="s">
        <v>5</v>
      </c>
      <c r="XU3" s="24" t="s">
        <v>6</v>
      </c>
      <c r="XV3" s="25" t="s">
        <v>73</v>
      </c>
      <c r="XW3" s="25" t="s">
        <v>71</v>
      </c>
      <c r="XX3" s="25" t="s">
        <v>153</v>
      </c>
      <c r="XY3" s="25" t="s">
        <v>238</v>
      </c>
      <c r="XZ3" s="25" t="s">
        <v>239</v>
      </c>
      <c r="YA3" s="25" t="s">
        <v>69</v>
      </c>
      <c r="YB3" s="25" t="s">
        <v>70</v>
      </c>
      <c r="YC3" s="27" t="s">
        <v>312</v>
      </c>
      <c r="YD3" s="27" t="s">
        <v>242</v>
      </c>
      <c r="YE3" s="26" t="s">
        <v>185</v>
      </c>
      <c r="YF3" s="28" t="s">
        <v>73</v>
      </c>
      <c r="YG3" s="29" t="s">
        <v>1</v>
      </c>
      <c r="YH3" s="29" t="s">
        <v>309</v>
      </c>
      <c r="YI3" s="29" t="s">
        <v>3</v>
      </c>
      <c r="YJ3" s="30" t="s">
        <v>5</v>
      </c>
      <c r="YK3" s="28" t="s">
        <v>6</v>
      </c>
      <c r="YL3" s="29" t="s">
        <v>73</v>
      </c>
      <c r="YM3" s="29" t="s">
        <v>71</v>
      </c>
      <c r="YN3" s="29" t="s">
        <v>153</v>
      </c>
      <c r="YO3" s="29" t="s">
        <v>238</v>
      </c>
      <c r="YP3" s="29" t="s">
        <v>239</v>
      </c>
      <c r="YQ3" s="29" t="s">
        <v>69</v>
      </c>
      <c r="YR3" s="29" t="s">
        <v>70</v>
      </c>
      <c r="YS3" s="31" t="s">
        <v>312</v>
      </c>
      <c r="YT3" s="31" t="s">
        <v>242</v>
      </c>
      <c r="YU3" s="30" t="s">
        <v>185</v>
      </c>
      <c r="YV3" s="24" t="s">
        <v>73</v>
      </c>
      <c r="YW3" s="25" t="s">
        <v>1</v>
      </c>
      <c r="YX3" s="25" t="s">
        <v>309</v>
      </c>
      <c r="YY3" s="25" t="s">
        <v>3</v>
      </c>
      <c r="YZ3" s="26" t="s">
        <v>5</v>
      </c>
      <c r="ZA3" s="24" t="s">
        <v>6</v>
      </c>
      <c r="ZB3" s="25" t="s">
        <v>73</v>
      </c>
      <c r="ZC3" s="25" t="s">
        <v>71</v>
      </c>
      <c r="ZD3" s="25" t="s">
        <v>153</v>
      </c>
      <c r="ZE3" s="25" t="s">
        <v>238</v>
      </c>
      <c r="ZF3" s="25" t="s">
        <v>239</v>
      </c>
      <c r="ZG3" s="25" t="s">
        <v>69</v>
      </c>
      <c r="ZH3" s="25" t="s">
        <v>70</v>
      </c>
      <c r="ZI3" s="27" t="s">
        <v>312</v>
      </c>
      <c r="ZJ3" s="27" t="s">
        <v>242</v>
      </c>
      <c r="ZK3" s="26" t="s">
        <v>185</v>
      </c>
      <c r="ZL3" s="28" t="s">
        <v>73</v>
      </c>
      <c r="ZM3" s="29" t="s">
        <v>1</v>
      </c>
      <c r="ZN3" s="29" t="s">
        <v>309</v>
      </c>
      <c r="ZO3" s="29" t="s">
        <v>3</v>
      </c>
      <c r="ZP3" s="30" t="s">
        <v>5</v>
      </c>
      <c r="ZQ3" s="28" t="s">
        <v>6</v>
      </c>
      <c r="ZR3" s="29" t="s">
        <v>73</v>
      </c>
      <c r="ZS3" s="29" t="s">
        <v>71</v>
      </c>
      <c r="ZT3" s="29" t="s">
        <v>153</v>
      </c>
      <c r="ZU3" s="29" t="s">
        <v>238</v>
      </c>
      <c r="ZV3" s="29" t="s">
        <v>239</v>
      </c>
      <c r="ZW3" s="29" t="s">
        <v>69</v>
      </c>
      <c r="ZX3" s="29" t="s">
        <v>70</v>
      </c>
      <c r="ZY3" s="31" t="s">
        <v>312</v>
      </c>
      <c r="ZZ3" s="31" t="s">
        <v>242</v>
      </c>
      <c r="AAA3" s="30" t="s">
        <v>185</v>
      </c>
      <c r="AAB3" s="24" t="s">
        <v>73</v>
      </c>
      <c r="AAC3" s="25" t="s">
        <v>1</v>
      </c>
      <c r="AAD3" s="25" t="s">
        <v>309</v>
      </c>
      <c r="AAE3" s="25" t="s">
        <v>3</v>
      </c>
      <c r="AAF3" s="26" t="s">
        <v>5</v>
      </c>
      <c r="AAG3" s="24" t="s">
        <v>6</v>
      </c>
      <c r="AAH3" s="25" t="s">
        <v>73</v>
      </c>
      <c r="AAI3" s="25" t="s">
        <v>71</v>
      </c>
      <c r="AAJ3" s="25" t="s">
        <v>153</v>
      </c>
      <c r="AAK3" s="25" t="s">
        <v>238</v>
      </c>
      <c r="AAL3" s="25" t="s">
        <v>239</v>
      </c>
      <c r="AAM3" s="25" t="s">
        <v>69</v>
      </c>
      <c r="AAN3" s="25" t="s">
        <v>70</v>
      </c>
      <c r="AAO3" s="27" t="s">
        <v>312</v>
      </c>
      <c r="AAP3" s="27" t="s">
        <v>242</v>
      </c>
      <c r="AAQ3" s="26" t="s">
        <v>185</v>
      </c>
      <c r="AAR3" s="28" t="s">
        <v>73</v>
      </c>
      <c r="AAS3" s="29" t="s">
        <v>1</v>
      </c>
      <c r="AAT3" s="29" t="s">
        <v>309</v>
      </c>
      <c r="AAU3" s="29" t="s">
        <v>3</v>
      </c>
      <c r="AAV3" s="30" t="s">
        <v>5</v>
      </c>
      <c r="AAW3" s="28" t="s">
        <v>6</v>
      </c>
      <c r="AAX3" s="29" t="s">
        <v>73</v>
      </c>
      <c r="AAY3" s="29" t="s">
        <v>71</v>
      </c>
      <c r="AAZ3" s="29" t="s">
        <v>153</v>
      </c>
      <c r="ABA3" s="29" t="s">
        <v>238</v>
      </c>
      <c r="ABB3" s="29" t="s">
        <v>239</v>
      </c>
      <c r="ABC3" s="29" t="s">
        <v>69</v>
      </c>
      <c r="ABD3" s="29" t="s">
        <v>70</v>
      </c>
      <c r="ABE3" s="31" t="s">
        <v>312</v>
      </c>
      <c r="ABF3" s="31" t="s">
        <v>242</v>
      </c>
      <c r="ABG3" s="30" t="s">
        <v>185</v>
      </c>
      <c r="ABH3" s="24" t="s">
        <v>73</v>
      </c>
      <c r="ABI3" s="25" t="s">
        <v>1</v>
      </c>
      <c r="ABJ3" s="25" t="s">
        <v>309</v>
      </c>
      <c r="ABK3" s="25" t="s">
        <v>3</v>
      </c>
      <c r="ABL3" s="26" t="s">
        <v>5</v>
      </c>
      <c r="ABM3" s="24" t="s">
        <v>6</v>
      </c>
      <c r="ABN3" s="25" t="s">
        <v>73</v>
      </c>
      <c r="ABO3" s="25" t="s">
        <v>71</v>
      </c>
      <c r="ABP3" s="25" t="s">
        <v>153</v>
      </c>
      <c r="ABQ3" s="25" t="s">
        <v>238</v>
      </c>
      <c r="ABR3" s="25" t="s">
        <v>239</v>
      </c>
      <c r="ABS3" s="25" t="s">
        <v>69</v>
      </c>
      <c r="ABT3" s="25" t="s">
        <v>70</v>
      </c>
      <c r="ABU3" s="27" t="s">
        <v>312</v>
      </c>
      <c r="ABV3" s="27" t="s">
        <v>242</v>
      </c>
      <c r="ABW3" s="26" t="s">
        <v>185</v>
      </c>
      <c r="ABX3" s="28" t="s">
        <v>73</v>
      </c>
      <c r="ABY3" s="29" t="s">
        <v>1</v>
      </c>
      <c r="ABZ3" s="29" t="s">
        <v>309</v>
      </c>
      <c r="ACA3" s="29" t="s">
        <v>3</v>
      </c>
      <c r="ACB3" s="30" t="s">
        <v>5</v>
      </c>
      <c r="ACC3" s="28" t="s">
        <v>6</v>
      </c>
      <c r="ACD3" s="29" t="s">
        <v>73</v>
      </c>
      <c r="ACE3" s="29" t="s">
        <v>71</v>
      </c>
      <c r="ACF3" s="29" t="s">
        <v>153</v>
      </c>
      <c r="ACG3" s="29" t="s">
        <v>238</v>
      </c>
      <c r="ACH3" s="29" t="s">
        <v>239</v>
      </c>
      <c r="ACI3" s="29" t="s">
        <v>69</v>
      </c>
      <c r="ACJ3" s="29" t="s">
        <v>70</v>
      </c>
      <c r="ACK3" s="31" t="s">
        <v>312</v>
      </c>
      <c r="ACL3" s="31" t="s">
        <v>242</v>
      </c>
      <c r="ACM3" s="30" t="s">
        <v>185</v>
      </c>
      <c r="ACN3" s="24" t="s">
        <v>73</v>
      </c>
      <c r="ACO3" s="25" t="s">
        <v>1</v>
      </c>
      <c r="ACP3" s="25" t="s">
        <v>309</v>
      </c>
      <c r="ACQ3" s="25" t="s">
        <v>3</v>
      </c>
      <c r="ACR3" s="26" t="s">
        <v>5</v>
      </c>
      <c r="ACS3" s="24" t="s">
        <v>6</v>
      </c>
      <c r="ACT3" s="25" t="s">
        <v>73</v>
      </c>
      <c r="ACU3" s="25" t="s">
        <v>71</v>
      </c>
      <c r="ACV3" s="25" t="s">
        <v>153</v>
      </c>
      <c r="ACW3" s="25" t="s">
        <v>238</v>
      </c>
      <c r="ACX3" s="25" t="s">
        <v>239</v>
      </c>
      <c r="ACY3" s="25" t="s">
        <v>69</v>
      </c>
      <c r="ACZ3" s="25" t="s">
        <v>70</v>
      </c>
      <c r="ADA3" s="27" t="s">
        <v>312</v>
      </c>
      <c r="ADB3" s="27" t="s">
        <v>242</v>
      </c>
      <c r="ADC3" s="26" t="s">
        <v>185</v>
      </c>
      <c r="ADD3" s="28" t="s">
        <v>73</v>
      </c>
      <c r="ADE3" s="29" t="s">
        <v>1</v>
      </c>
      <c r="ADF3" s="29" t="s">
        <v>309</v>
      </c>
      <c r="ADG3" s="29" t="s">
        <v>3</v>
      </c>
      <c r="ADH3" s="30" t="s">
        <v>5</v>
      </c>
      <c r="ADI3" s="28" t="s">
        <v>6</v>
      </c>
      <c r="ADJ3" s="29" t="s">
        <v>73</v>
      </c>
      <c r="ADK3" s="29" t="s">
        <v>71</v>
      </c>
      <c r="ADL3" s="29" t="s">
        <v>153</v>
      </c>
      <c r="ADM3" s="29" t="s">
        <v>238</v>
      </c>
      <c r="ADN3" s="29" t="s">
        <v>239</v>
      </c>
      <c r="ADO3" s="29" t="s">
        <v>69</v>
      </c>
      <c r="ADP3" s="29" t="s">
        <v>70</v>
      </c>
      <c r="ADQ3" s="31" t="s">
        <v>312</v>
      </c>
      <c r="ADR3" s="31" t="s">
        <v>242</v>
      </c>
      <c r="ADS3" s="30" t="s">
        <v>185</v>
      </c>
      <c r="ADT3" s="24" t="s">
        <v>73</v>
      </c>
      <c r="ADU3" s="25" t="s">
        <v>1</v>
      </c>
      <c r="ADV3" s="25" t="s">
        <v>309</v>
      </c>
      <c r="ADW3" s="25" t="s">
        <v>3</v>
      </c>
      <c r="ADX3" s="26" t="s">
        <v>5</v>
      </c>
      <c r="ADY3" s="24" t="s">
        <v>6</v>
      </c>
      <c r="ADZ3" s="25" t="s">
        <v>73</v>
      </c>
      <c r="AEA3" s="25" t="s">
        <v>71</v>
      </c>
      <c r="AEB3" s="25" t="s">
        <v>153</v>
      </c>
      <c r="AEC3" s="25" t="s">
        <v>238</v>
      </c>
      <c r="AED3" s="25" t="s">
        <v>239</v>
      </c>
      <c r="AEE3" s="25" t="s">
        <v>69</v>
      </c>
      <c r="AEF3" s="25" t="s">
        <v>70</v>
      </c>
      <c r="AEG3" s="27" t="s">
        <v>312</v>
      </c>
      <c r="AEH3" s="27" t="s">
        <v>242</v>
      </c>
      <c r="AEI3" s="26" t="s">
        <v>185</v>
      </c>
      <c r="AEJ3" s="28" t="s">
        <v>73</v>
      </c>
      <c r="AEK3" s="29" t="s">
        <v>1</v>
      </c>
      <c r="AEL3" s="29" t="s">
        <v>309</v>
      </c>
      <c r="AEM3" s="29" t="s">
        <v>3</v>
      </c>
      <c r="AEN3" s="30" t="s">
        <v>5</v>
      </c>
      <c r="AEO3" s="28" t="s">
        <v>6</v>
      </c>
      <c r="AEP3" s="29" t="s">
        <v>73</v>
      </c>
      <c r="AEQ3" s="29" t="s">
        <v>71</v>
      </c>
      <c r="AER3" s="29" t="s">
        <v>153</v>
      </c>
      <c r="AES3" s="29" t="s">
        <v>238</v>
      </c>
      <c r="AET3" s="29" t="s">
        <v>239</v>
      </c>
      <c r="AEU3" s="29" t="s">
        <v>69</v>
      </c>
      <c r="AEV3" s="29" t="s">
        <v>70</v>
      </c>
      <c r="AEW3" s="31" t="s">
        <v>312</v>
      </c>
      <c r="AEX3" s="31" t="s">
        <v>242</v>
      </c>
      <c r="AEY3" s="30" t="s">
        <v>185</v>
      </c>
      <c r="AEZ3" s="24" t="s">
        <v>73</v>
      </c>
      <c r="AFA3" s="25" t="s">
        <v>1</v>
      </c>
      <c r="AFB3" s="25" t="s">
        <v>309</v>
      </c>
      <c r="AFC3" s="25" t="s">
        <v>3</v>
      </c>
      <c r="AFD3" s="26" t="s">
        <v>5</v>
      </c>
      <c r="AFE3" s="24" t="s">
        <v>6</v>
      </c>
      <c r="AFF3" s="25" t="s">
        <v>73</v>
      </c>
      <c r="AFG3" s="25" t="s">
        <v>71</v>
      </c>
      <c r="AFH3" s="25" t="s">
        <v>153</v>
      </c>
      <c r="AFI3" s="25" t="s">
        <v>238</v>
      </c>
      <c r="AFJ3" s="25" t="s">
        <v>239</v>
      </c>
      <c r="AFK3" s="25" t="s">
        <v>69</v>
      </c>
      <c r="AFL3" s="25" t="s">
        <v>70</v>
      </c>
      <c r="AFM3" s="27" t="s">
        <v>312</v>
      </c>
      <c r="AFN3" s="27" t="s">
        <v>242</v>
      </c>
      <c r="AFO3" s="26" t="s">
        <v>185</v>
      </c>
      <c r="AFP3" s="28" t="s">
        <v>73</v>
      </c>
      <c r="AFQ3" s="29" t="s">
        <v>1</v>
      </c>
      <c r="AFR3" s="29" t="s">
        <v>309</v>
      </c>
      <c r="AFS3" s="29" t="s">
        <v>3</v>
      </c>
      <c r="AFT3" s="30" t="s">
        <v>5</v>
      </c>
      <c r="AFU3" s="28" t="s">
        <v>6</v>
      </c>
      <c r="AFV3" s="29" t="s">
        <v>73</v>
      </c>
      <c r="AFW3" s="29" t="s">
        <v>71</v>
      </c>
      <c r="AFX3" s="29" t="s">
        <v>153</v>
      </c>
      <c r="AFY3" s="29" t="s">
        <v>238</v>
      </c>
      <c r="AFZ3" s="29" t="s">
        <v>239</v>
      </c>
      <c r="AGA3" s="29" t="s">
        <v>69</v>
      </c>
      <c r="AGB3" s="29" t="s">
        <v>70</v>
      </c>
      <c r="AGC3" s="31" t="s">
        <v>312</v>
      </c>
      <c r="AGD3" s="31" t="s">
        <v>242</v>
      </c>
      <c r="AGE3" s="30" t="s">
        <v>185</v>
      </c>
      <c r="AGF3" s="24" t="s">
        <v>73</v>
      </c>
      <c r="AGG3" s="25" t="s">
        <v>1</v>
      </c>
      <c r="AGH3" s="25" t="s">
        <v>309</v>
      </c>
      <c r="AGI3" s="25" t="s">
        <v>3</v>
      </c>
      <c r="AGJ3" s="26" t="s">
        <v>5</v>
      </c>
      <c r="AGK3" s="24" t="s">
        <v>6</v>
      </c>
      <c r="AGL3" s="25" t="s">
        <v>73</v>
      </c>
      <c r="AGM3" s="25" t="s">
        <v>71</v>
      </c>
      <c r="AGN3" s="25" t="s">
        <v>153</v>
      </c>
      <c r="AGO3" s="25" t="s">
        <v>238</v>
      </c>
      <c r="AGP3" s="25" t="s">
        <v>239</v>
      </c>
      <c r="AGQ3" s="25" t="s">
        <v>69</v>
      </c>
      <c r="AGR3" s="25" t="s">
        <v>70</v>
      </c>
      <c r="AGS3" s="27" t="s">
        <v>312</v>
      </c>
      <c r="AGT3" s="27" t="s">
        <v>242</v>
      </c>
      <c r="AGU3" s="26" t="s">
        <v>185</v>
      </c>
      <c r="AGV3" s="28" t="s">
        <v>73</v>
      </c>
      <c r="AGW3" s="29" t="s">
        <v>1</v>
      </c>
      <c r="AGX3" s="29" t="s">
        <v>309</v>
      </c>
      <c r="AGY3" s="29" t="s">
        <v>3</v>
      </c>
      <c r="AGZ3" s="30" t="s">
        <v>5</v>
      </c>
      <c r="AHA3" s="28" t="s">
        <v>6</v>
      </c>
      <c r="AHB3" s="29" t="s">
        <v>73</v>
      </c>
      <c r="AHC3" s="29" t="s">
        <v>71</v>
      </c>
      <c r="AHD3" s="29" t="s">
        <v>153</v>
      </c>
      <c r="AHE3" s="29" t="s">
        <v>238</v>
      </c>
      <c r="AHF3" s="29" t="s">
        <v>239</v>
      </c>
      <c r="AHG3" s="29" t="s">
        <v>69</v>
      </c>
      <c r="AHH3" s="29" t="s">
        <v>70</v>
      </c>
      <c r="AHI3" s="31" t="s">
        <v>312</v>
      </c>
      <c r="AHJ3" s="31" t="s">
        <v>242</v>
      </c>
      <c r="AHK3" s="30" t="s">
        <v>185</v>
      </c>
      <c r="AHL3" s="24" t="s">
        <v>73</v>
      </c>
      <c r="AHM3" s="25" t="s">
        <v>1</v>
      </c>
      <c r="AHN3" s="25" t="s">
        <v>309</v>
      </c>
      <c r="AHO3" s="25" t="s">
        <v>3</v>
      </c>
      <c r="AHP3" s="26" t="s">
        <v>5</v>
      </c>
      <c r="AHQ3" s="24" t="s">
        <v>6</v>
      </c>
      <c r="AHR3" s="25" t="s">
        <v>73</v>
      </c>
      <c r="AHS3" s="25" t="s">
        <v>71</v>
      </c>
      <c r="AHT3" s="25" t="s">
        <v>153</v>
      </c>
      <c r="AHU3" s="25" t="s">
        <v>238</v>
      </c>
      <c r="AHV3" s="25" t="s">
        <v>239</v>
      </c>
      <c r="AHW3" s="25" t="s">
        <v>69</v>
      </c>
      <c r="AHX3" s="25" t="s">
        <v>70</v>
      </c>
      <c r="AHY3" s="27" t="s">
        <v>312</v>
      </c>
      <c r="AHZ3" s="27" t="s">
        <v>242</v>
      </c>
      <c r="AIA3" s="26" t="s">
        <v>185</v>
      </c>
      <c r="AIB3" s="28" t="s">
        <v>73</v>
      </c>
      <c r="AIC3" s="29" t="s">
        <v>1</v>
      </c>
      <c r="AID3" s="29" t="s">
        <v>309</v>
      </c>
      <c r="AIE3" s="29" t="s">
        <v>3</v>
      </c>
      <c r="AIF3" s="30" t="s">
        <v>5</v>
      </c>
      <c r="AIG3" s="28" t="s">
        <v>6</v>
      </c>
      <c r="AIH3" s="29" t="s">
        <v>73</v>
      </c>
      <c r="AII3" s="29" t="s">
        <v>71</v>
      </c>
      <c r="AIJ3" s="29" t="s">
        <v>153</v>
      </c>
      <c r="AIK3" s="29" t="s">
        <v>238</v>
      </c>
      <c r="AIL3" s="29" t="s">
        <v>239</v>
      </c>
      <c r="AIM3" s="29" t="s">
        <v>69</v>
      </c>
      <c r="AIN3" s="29" t="s">
        <v>70</v>
      </c>
      <c r="AIO3" s="31" t="s">
        <v>312</v>
      </c>
      <c r="AIP3" s="31" t="s">
        <v>242</v>
      </c>
      <c r="AIQ3" s="30" t="s">
        <v>185</v>
      </c>
      <c r="AIR3" s="24" t="s">
        <v>73</v>
      </c>
      <c r="AIS3" s="25" t="s">
        <v>1</v>
      </c>
      <c r="AIT3" s="25" t="s">
        <v>309</v>
      </c>
      <c r="AIU3" s="25" t="s">
        <v>3</v>
      </c>
      <c r="AIV3" s="26" t="s">
        <v>5</v>
      </c>
      <c r="AIW3" s="24" t="s">
        <v>6</v>
      </c>
      <c r="AIX3" s="25" t="s">
        <v>73</v>
      </c>
      <c r="AIY3" s="25" t="s">
        <v>71</v>
      </c>
      <c r="AIZ3" s="25" t="s">
        <v>153</v>
      </c>
      <c r="AJA3" s="25" t="s">
        <v>238</v>
      </c>
      <c r="AJB3" s="25" t="s">
        <v>239</v>
      </c>
      <c r="AJC3" s="25" t="s">
        <v>69</v>
      </c>
      <c r="AJD3" s="25" t="s">
        <v>70</v>
      </c>
      <c r="AJE3" s="27" t="s">
        <v>312</v>
      </c>
      <c r="AJF3" s="27" t="s">
        <v>242</v>
      </c>
      <c r="AJG3" s="26" t="s">
        <v>185</v>
      </c>
      <c r="AJH3" s="28" t="s">
        <v>73</v>
      </c>
      <c r="AJI3" s="29" t="s">
        <v>1</v>
      </c>
      <c r="AJJ3" s="29" t="s">
        <v>309</v>
      </c>
      <c r="AJK3" s="29" t="s">
        <v>3</v>
      </c>
      <c r="AJL3" s="30" t="s">
        <v>5</v>
      </c>
      <c r="AJM3" s="28" t="s">
        <v>6</v>
      </c>
      <c r="AJN3" s="29" t="s">
        <v>73</v>
      </c>
      <c r="AJO3" s="29" t="s">
        <v>71</v>
      </c>
      <c r="AJP3" s="29" t="s">
        <v>153</v>
      </c>
      <c r="AJQ3" s="29" t="s">
        <v>238</v>
      </c>
      <c r="AJR3" s="29" t="s">
        <v>239</v>
      </c>
      <c r="AJS3" s="29" t="s">
        <v>69</v>
      </c>
      <c r="AJT3" s="29" t="s">
        <v>70</v>
      </c>
      <c r="AJU3" s="31" t="s">
        <v>312</v>
      </c>
      <c r="AJV3" s="31" t="s">
        <v>242</v>
      </c>
      <c r="AJW3" s="30" t="s">
        <v>185</v>
      </c>
      <c r="AJX3" s="24" t="s">
        <v>73</v>
      </c>
      <c r="AJY3" s="25" t="s">
        <v>1</v>
      </c>
      <c r="AJZ3" s="25" t="s">
        <v>309</v>
      </c>
      <c r="AKA3" s="25" t="s">
        <v>3</v>
      </c>
      <c r="AKB3" s="26" t="s">
        <v>5</v>
      </c>
      <c r="AKC3" s="24" t="s">
        <v>6</v>
      </c>
      <c r="AKD3" s="25" t="s">
        <v>73</v>
      </c>
      <c r="AKE3" s="25" t="s">
        <v>71</v>
      </c>
      <c r="AKF3" s="25" t="s">
        <v>153</v>
      </c>
      <c r="AKG3" s="25" t="s">
        <v>238</v>
      </c>
      <c r="AKH3" s="25" t="s">
        <v>239</v>
      </c>
      <c r="AKI3" s="25" t="s">
        <v>69</v>
      </c>
      <c r="AKJ3" s="25" t="s">
        <v>70</v>
      </c>
      <c r="AKK3" s="27" t="s">
        <v>312</v>
      </c>
      <c r="AKL3" s="27" t="s">
        <v>242</v>
      </c>
      <c r="AKM3" s="26" t="s">
        <v>185</v>
      </c>
      <c r="AKN3" s="28" t="s">
        <v>73</v>
      </c>
      <c r="AKO3" s="29" t="s">
        <v>1</v>
      </c>
      <c r="AKP3" s="29" t="s">
        <v>309</v>
      </c>
      <c r="AKQ3" s="29" t="s">
        <v>3</v>
      </c>
      <c r="AKR3" s="30" t="s">
        <v>5</v>
      </c>
      <c r="AKS3" s="28" t="s">
        <v>6</v>
      </c>
      <c r="AKT3" s="29" t="s">
        <v>73</v>
      </c>
      <c r="AKU3" s="29" t="s">
        <v>71</v>
      </c>
      <c r="AKV3" s="29" t="s">
        <v>153</v>
      </c>
      <c r="AKW3" s="29" t="s">
        <v>238</v>
      </c>
      <c r="AKX3" s="29" t="s">
        <v>239</v>
      </c>
      <c r="AKY3" s="29" t="s">
        <v>69</v>
      </c>
      <c r="AKZ3" s="29" t="s">
        <v>70</v>
      </c>
      <c r="ALA3" s="31" t="s">
        <v>312</v>
      </c>
      <c r="ALB3" s="31" t="s">
        <v>242</v>
      </c>
      <c r="ALC3" s="30" t="s">
        <v>185</v>
      </c>
    </row>
    <row r="4" spans="1:991" ht="20.25" customHeight="1">
      <c r="A4" s="184"/>
      <c r="B4" s="32">
        <f ca="1">NOW()</f>
        <v>43528.484253240742</v>
      </c>
      <c r="C4" s="188" t="str">
        <f>保険料試算!D8</f>
        <v>北海道</v>
      </c>
      <c r="D4" s="188">
        <f>保険料試算!D12</f>
        <v>1</v>
      </c>
      <c r="E4" s="188">
        <f>保険料試算!D16</f>
        <v>1</v>
      </c>
      <c r="F4" s="188"/>
      <c r="G4" s="188"/>
      <c r="H4" s="188">
        <f>保険料試算!D18</f>
        <v>100</v>
      </c>
      <c r="I4" s="188">
        <v>99999999999999</v>
      </c>
      <c r="J4" s="188">
        <v>3000</v>
      </c>
      <c r="K4" s="188">
        <f>保険料試算!D14</f>
        <v>1</v>
      </c>
      <c r="L4" s="188">
        <f>保険料試算!E27</f>
        <v>10</v>
      </c>
      <c r="M4" s="189">
        <f>保険料試算!D20</f>
        <v>0</v>
      </c>
      <c r="N4" s="38">
        <f>IF(C4="","",VLOOKUP(L4,樹種コード!$A$2:$C$15,3))</f>
        <v>1</v>
      </c>
      <c r="O4" s="33" t="str">
        <f>IF(C4="","",VLOOKUP(L4,樹種コード!$A$2:$C$15,2))</f>
        <v>スギ</v>
      </c>
      <c r="P4" s="33">
        <f>IF(OR(G4=0,G4=""),100,G4)</f>
        <v>100</v>
      </c>
      <c r="Q4" s="33">
        <f>IF(OR(H4=0,H4=""),100,H4)</f>
        <v>100</v>
      </c>
      <c r="R4" s="38">
        <f>INT(P4*Q4/100)</f>
        <v>100</v>
      </c>
      <c r="S4" s="39">
        <f t="shared" ref="S4" si="0">IF(C4="","",IF(ROUND(I4/K4/AD4,2)&lt;1,ROUND(I4/K4/AD4,2),1))</f>
        <v>1</v>
      </c>
      <c r="T4" s="40">
        <f>IF(C4="","",VLOOKUP(C4,都道府県コード!$A$2:$B$48,2,FALSE))</f>
        <v>1</v>
      </c>
      <c r="U4" s="34"/>
      <c r="V4" s="41">
        <f ca="1">INT(SUMIF($AF$3:$ALC$3,"保険料",$AF4:$ALC4))</f>
        <v>5413</v>
      </c>
      <c r="W4" s="69">
        <f>IFERROR(HLOOKUP(1+(E4-1)*16,$AF$1:$ALC$310,ROW(),FALSE),0)</f>
        <v>1010000</v>
      </c>
      <c r="Y4" s="35">
        <f t="shared" ref="Y4" si="1">IF(C4="","",J4)</f>
        <v>3000</v>
      </c>
      <c r="Z4" s="36" t="str">
        <f>IF(C4="","",IF(Y4&lt;2500,'別表第４の別表５　齢級別限界生立木本数'!$B$3,IF(Y4&lt;3000,'別表第４の別表５　齢級別限界生立木本数'!$C$3,IF(Y4&lt;4000,'別表第４の別表５　齢級別限界生立木本数'!$D$3,'別表第４の別表５　齢級別限界生立木本数'!$E$3))))</f>
        <v>3000～3999</v>
      </c>
      <c r="AA4" s="36" t="str">
        <f>IF(C4="","",VLOOKUP(O4,'別表第４の別表５　齢級別限界生立木本数'!$H$3:$I$16,2,FALSE))</f>
        <v>すぎ</v>
      </c>
      <c r="AB4" s="36" t="str">
        <f>IF(C4="","",VLOOKUP(簡易保険料算出シート!D4,'別表第４の別表５　齢級別限界生立木本数'!$K$3:$L$147,2))</f>
        <v>Ⅰ</v>
      </c>
      <c r="AC4" s="36" t="str">
        <f>CONCATENATE(AA4,AB4)</f>
        <v>すぎⅠ</v>
      </c>
      <c r="AD4" s="37">
        <f>IF(C4="","",INDEX('別表第４の別表５　齢級別限界生立木本数'!$B$4:$F$59,MATCH(AC4,'別表第４の別表５　齢級別限界生立木本数'!$A$4:$A$59,0),MATCH(Z4,'別表第４の別表５　齢級別限界生立木本数'!$B$3:$F$3,0)))</f>
        <v>2400</v>
      </c>
      <c r="AE4" s="4"/>
      <c r="AF4" s="42">
        <f t="shared" ref="AF4" si="2">IF(C4="","",INT(AG4*AH4*AI4*AJ4/100))</f>
        <v>1010000</v>
      </c>
      <c r="AG4" s="43">
        <f>IF(C4="","",IF(D4="","",VLOOKUP(D4,'別表第１　保険金額の標準'!$A$5:$E$200,簡易保険料算出シート!$N4+1,FALSE)))</f>
        <v>1010000</v>
      </c>
      <c r="AH4" s="44">
        <f t="shared" ref="AH4" si="3">R4</f>
        <v>100</v>
      </c>
      <c r="AI4" s="45">
        <f>$S4</f>
        <v>1</v>
      </c>
      <c r="AJ4" s="46">
        <f>$K4</f>
        <v>1</v>
      </c>
      <c r="AK4" s="47">
        <f t="shared" ref="AK4" ca="1" si="4">IF(C4="","",ROUND(AL4*AM4/1000,2))</f>
        <v>5413.6</v>
      </c>
      <c r="AL4" s="48">
        <f t="shared" ref="AL4" si="5">AF4</f>
        <v>1010000</v>
      </c>
      <c r="AM4" s="49">
        <f t="shared" ref="AM4" ca="1" si="6">IF(C4="","",AU4)</f>
        <v>5.36</v>
      </c>
      <c r="AN4" s="50">
        <f t="shared" ref="AN4" si="7">IF(C4="","",IF($D4&gt;=$D4+$E4,"",$D4))</f>
        <v>1</v>
      </c>
      <c r="AO4" s="50">
        <f>IF($C4="","",VLOOKUP($T4,'別表第２　保険料率'!$B$7:$G$54,IF($N4=4,'別表第２　保険料率'!$F$55,'別表第２　保険料率'!$D$55)))</f>
        <v>5.36</v>
      </c>
      <c r="AP4" s="50">
        <f>IF($C4="","",VLOOKUP($T4,'別表第２　保険料率'!$B$7:$G$54,IF($N4=4,'別表第２　保険料率'!$G$55,'別表第２　保険料率'!$E$55)))</f>
        <v>4.03</v>
      </c>
      <c r="AQ4" s="51">
        <f>$Z$1</f>
        <v>0.03</v>
      </c>
      <c r="AR4" s="49">
        <f t="shared" ref="AR4" si="8">IF(C4="","",IF(M4="有",IF(AN4&lt;$AD$1,(1-AQ4)*AO4,(1-AQ4)*AP4),IF(AN4&lt;$AD$1,AO4,AP4)))</f>
        <v>5.36</v>
      </c>
      <c r="AS4" s="52">
        <f t="shared" ref="AS4" ca="1" si="9">IF(B4="","",AR4)</f>
        <v>5.36</v>
      </c>
      <c r="AT4" s="52">
        <f t="shared" ref="AT4" ca="1" si="10">IF(C4="","",ROUND(AS4,2))</f>
        <v>5.36</v>
      </c>
      <c r="AU4" s="46">
        <f t="shared" ref="AU4" ca="1" si="11">IF(C4="","",ROUND(AT4,2))</f>
        <v>5.36</v>
      </c>
      <c r="AV4" s="53" t="str">
        <f t="shared" ref="AV4" si="12">IF(BD4="","",INT(AW4*AX4*AY4*AZ4/100))</f>
        <v/>
      </c>
      <c r="AW4" s="54" t="str">
        <f>IF(BD4="","",VLOOKUP(BD4,'別表第１　保険金額の標準'!$A$5:$E$200,簡易保険料算出シート!$N4+1))</f>
        <v/>
      </c>
      <c r="AX4" s="55">
        <f t="shared" ref="AX4" si="13">AH4</f>
        <v>100</v>
      </c>
      <c r="AY4" s="56">
        <f>$S4</f>
        <v>1</v>
      </c>
      <c r="AZ4" s="57">
        <f>$K4</f>
        <v>1</v>
      </c>
      <c r="BA4" s="58">
        <f t="shared" ref="BA4" si="14">IF(BD4="",0,IF(AK$2=$E4,ROUND(ROUND(BB4*BC4/1000,2)*$F4/365,2),ROUND(BB4*BC4/1000,2)))</f>
        <v>0</v>
      </c>
      <c r="BB4" s="59" t="str">
        <f t="shared" ref="BB4" si="15">AV4</f>
        <v/>
      </c>
      <c r="BC4" s="60">
        <f t="shared" ref="BC4" ca="1" si="16">IF(C4="","",BK4)</f>
        <v>3.65</v>
      </c>
      <c r="BD4" s="61" t="str">
        <f t="shared" ref="BD4" si="17">IFERROR(IF($C4="","",IF(AND($F4&lt;&gt;"",AK$2=$E4),$D4+AK$2,IF(BA$2&lt;=$E4,$D4+AK$2,""))),"")</f>
        <v/>
      </c>
      <c r="BE4" s="61">
        <f>IF($C4="","",VLOOKUP($T4,'別表第２　保険料率'!$B$7:$G$54,IF($N4=4,'別表第２　保険料率'!$F$55,'別表第２　保険料率'!$D$55)))</f>
        <v>5.36</v>
      </c>
      <c r="BF4" s="61">
        <f>IF($C4="","",VLOOKUP($T4,'別表第２　保険料率'!$B$7:$G$54,IF($N4=4,'別表第２　保険料率'!$G$55,'別表第２　保険料率'!$E$55)))</f>
        <v>4.03</v>
      </c>
      <c r="BG4" s="62">
        <f>$AA$1</f>
        <v>9.5000000000000001E-2</v>
      </c>
      <c r="BH4" s="63">
        <f t="shared" ref="BH4" si="18">IF(C4="","",IF(BD4&lt;$AD$1,(1-BG4)*BE4,(1-BG4)*BF4))</f>
        <v>3.6471500000000003</v>
      </c>
      <c r="BI4" s="64">
        <f ca="1">IF(Y4="","",AS4+BH4)</f>
        <v>9.0071500000000011</v>
      </c>
      <c r="BJ4" s="65">
        <f t="shared" ref="BJ4" ca="1" si="19">IF(C4="","",ROUND(BI4,2))</f>
        <v>9.01</v>
      </c>
      <c r="BK4" s="66">
        <f t="shared" ref="BK4" ca="1" si="20">IF(C4="","",ROUND(BJ4-AT4,2))</f>
        <v>3.65</v>
      </c>
      <c r="BL4" s="42" t="str">
        <f t="shared" ref="BL4" si="21">IF(BT4="","",INT(BM4*BN4*BO4*BP4/100))</f>
        <v/>
      </c>
      <c r="BM4" s="43" t="str">
        <f>IF(BT4="","",VLOOKUP(BT4,'別表第１　保険金額の標準'!$A$5:$E$200,簡易保険料算出シート!$N4+1))</f>
        <v/>
      </c>
      <c r="BN4" s="44">
        <f t="shared" ref="BN4" si="22">AX4</f>
        <v>100</v>
      </c>
      <c r="BO4" s="45">
        <f t="shared" ref="BO4" si="23">$S4</f>
        <v>1</v>
      </c>
      <c r="BP4" s="46">
        <f t="shared" ref="BP4" si="24">$K4</f>
        <v>1</v>
      </c>
      <c r="BQ4" s="47">
        <f t="shared" ref="BQ4" si="25">IF(BT4="",0,IF(BA$2=$E4,ROUND(ROUND(BR4*BS4/1000,2)*$F4/365,2),ROUND(BR4*BS4/1000,2)))</f>
        <v>0</v>
      </c>
      <c r="BR4" s="48" t="str">
        <f t="shared" ref="BR4" si="26">BL4</f>
        <v/>
      </c>
      <c r="BS4" s="49">
        <f t="shared" ref="BS4" ca="1" si="27">IF(Z4="","",CA4)</f>
        <v>3.48</v>
      </c>
      <c r="BT4" s="50" t="str">
        <f t="shared" ref="BT4" si="28">IFERROR(IF($C4="","",IF(AND($F4&lt;&gt;"",BA$2=$E4),$D4+BA$2,IF(BQ$2&lt;=$E4,$D4+BA$2,""))),"")</f>
        <v/>
      </c>
      <c r="BU4" s="50">
        <f>IF($C4="","",VLOOKUP($T4,'別表第２　保険料率'!$B$7:$G$54,IF($N4=4,'別表第２　保険料率'!$F$55,'別表第２　保険料率'!$D$55)))</f>
        <v>5.36</v>
      </c>
      <c r="BV4" s="50">
        <f>IF($C4="","",VLOOKUP($T4,'別表第２　保険料率'!$B$7:$G$54,IF($N4=4,'別表第２　保険料率'!$G$55,'別表第２　保険料率'!$E$55)))</f>
        <v>4.03</v>
      </c>
      <c r="BW4" s="51">
        <f>$AB$1</f>
        <v>0.13500000000000001</v>
      </c>
      <c r="BX4" s="49">
        <f t="shared" ref="BX4" si="29">IF(Z4="","",IF(BT4&lt;$AD$1,(1-BW4)*BU4,(1-BW4)*BV4))</f>
        <v>3.4859500000000003</v>
      </c>
      <c r="BY4" s="52">
        <f t="shared" ref="BY4" ca="1" si="30">IF(AP4="","",BI4+BX4)</f>
        <v>12.493100000000002</v>
      </c>
      <c r="BZ4" s="52">
        <f ca="1">IF(Z4="","",ROUND(BY4,2))</f>
        <v>12.49</v>
      </c>
      <c r="CA4" s="46">
        <f ca="1">IF(Z4="","",ROUND(BZ4-BJ4,2))</f>
        <v>3.48</v>
      </c>
      <c r="CB4" s="53" t="str">
        <f t="shared" ref="CB4" si="31">IF(CJ4="","",INT(CC4*CD4*CE4*CF4/100))</f>
        <v/>
      </c>
      <c r="CC4" s="54" t="str">
        <f>IF(CJ4="","",VLOOKUP(CJ4,'別表第１　保険金額の標準'!$A$5:$E$200,簡易保険料算出シート!$N4+1))</f>
        <v/>
      </c>
      <c r="CD4" s="55">
        <f t="shared" ref="CD4" si="32">BN4</f>
        <v>100</v>
      </c>
      <c r="CE4" s="56">
        <f t="shared" ref="CE4:DK4" si="33">$S4</f>
        <v>1</v>
      </c>
      <c r="CF4" s="57">
        <f t="shared" ref="CF4:DL4" si="34">$K4</f>
        <v>1</v>
      </c>
      <c r="CG4" s="58">
        <f t="shared" ref="CG4" si="35">IF(CJ4="",0,IF(BQ$2=$E4,ROUND(ROUND(CH4*CI4/1000,2)*$F4/365,2),ROUND(CH4*CI4/1000,2)))</f>
        <v>0</v>
      </c>
      <c r="CH4" s="59" t="str">
        <f t="shared" ref="CH4" si="36">CB4</f>
        <v/>
      </c>
      <c r="CI4" s="60">
        <f t="shared" ref="CI4" ca="1" si="37">IF(AP4="","",CQ4)</f>
        <v>3.49</v>
      </c>
      <c r="CJ4" s="61" t="str">
        <f t="shared" ref="CJ4" si="38">IFERROR(IF($C4="","",IF(AND($F4&lt;&gt;"",BQ$2=$E4),$D4+BQ$2,IF(CG$2&lt;=$E4,$D4+BQ$2,""))),"")</f>
        <v/>
      </c>
      <c r="CK4" s="61">
        <f>IF($C4="","",VLOOKUP($T4,'別表第２　保険料率'!$B$7:$G$54,IF($N4=4,'別表第２　保険料率'!$F$55,'別表第２　保険料率'!$D$55)))</f>
        <v>5.36</v>
      </c>
      <c r="CL4" s="61">
        <f>IF($C4="","",VLOOKUP($T4,'別表第２　保険料率'!$B$7:$G$54,IF($N4=4,'別表第２　保険料率'!$G$55,'別表第２　保険料率'!$E$55)))</f>
        <v>4.03</v>
      </c>
      <c r="CM4" s="62">
        <f>$AB$1</f>
        <v>0.13500000000000001</v>
      </c>
      <c r="CN4" s="63">
        <f t="shared" ref="CN4" si="39">IF(AP4="","",IF(CJ4&lt;$AD$1,(1-CM4)*CK4,(1-CM4)*CL4))</f>
        <v>3.4859500000000003</v>
      </c>
      <c r="CO4" s="64">
        <f t="shared" ref="CO4" ca="1" si="40">IF(BF4="","",BY4+CN4)</f>
        <v>15.979050000000003</v>
      </c>
      <c r="CP4" s="65">
        <f t="shared" ref="CP4" ca="1" si="41">IF(AP4="","",ROUND(CO4,2))</f>
        <v>15.98</v>
      </c>
      <c r="CQ4" s="66">
        <f t="shared" ref="CQ4" ca="1" si="42">IF(AP4="","",ROUND(CP4-BZ4,2))</f>
        <v>3.49</v>
      </c>
      <c r="CR4" s="42" t="str">
        <f t="shared" ref="CR4" si="43">IF(CZ4="","",INT(CS4*CT4*CU4*CV4/100))</f>
        <v/>
      </c>
      <c r="CS4" s="43" t="str">
        <f>IF(CZ4="","",VLOOKUP(CZ4,'別表第１　保険金額の標準'!$A$5:$E$200,簡易保険料算出シート!$N4+1))</f>
        <v/>
      </c>
      <c r="CT4" s="44">
        <f t="shared" ref="CT4" si="44">CD4</f>
        <v>100</v>
      </c>
      <c r="CU4" s="45">
        <f t="shared" ref="CU4:EA4" si="45">$S4</f>
        <v>1</v>
      </c>
      <c r="CV4" s="46">
        <f t="shared" ref="CV4:EB4" si="46">$K4</f>
        <v>1</v>
      </c>
      <c r="CW4" s="47">
        <f t="shared" ref="CW4" si="47">IF(CZ4="",0,IF(CG$2=$E4,ROUND(ROUND(CX4*CY4/1000,2)*$F4/365,2),ROUND(CX4*CY4/1000,2)))</f>
        <v>0</v>
      </c>
      <c r="CX4" s="48" t="str">
        <f t="shared" ref="CX4" si="48">CR4</f>
        <v/>
      </c>
      <c r="CY4" s="49">
        <f t="shared" ref="CY4" ca="1" si="49">IF(BF4="","",DG4)</f>
        <v>3.49</v>
      </c>
      <c r="CZ4" s="50" t="str">
        <f t="shared" ref="CZ4" si="50">IFERROR(IF($C4="","",IF(AND($F4&lt;&gt;"",CG$2=$E4),$D4+CG$2,IF(CW$2&lt;=$E4,$D4+CG$2,""))),"")</f>
        <v/>
      </c>
      <c r="DA4" s="50">
        <f>IF($C4="","",VLOOKUP($T4,'別表第２　保険料率'!$B$7:$G$54,IF($N4=4,'別表第２　保険料率'!$F$55,'別表第２　保険料率'!$D$55)))</f>
        <v>5.36</v>
      </c>
      <c r="DB4" s="50">
        <f>IF($C4="","",VLOOKUP($T4,'別表第２　保険料率'!$B$7:$G$54,IF($N4=4,'別表第２　保険料率'!$G$55,'別表第２　保険料率'!$E$55)))</f>
        <v>4.03</v>
      </c>
      <c r="DC4" s="51">
        <f t="shared" ref="DC4" si="51">$AB$1</f>
        <v>0.13500000000000001</v>
      </c>
      <c r="DD4" s="49">
        <f>IF(BF4="","",IF(CZ4&lt;$AD$1,(1-DC4)*DA4,(1-DC4)*DB4))</f>
        <v>3.4859500000000003</v>
      </c>
      <c r="DE4" s="52">
        <f t="shared" ref="DE4" ca="1" si="52">IF(BV4="","",CO4+DD4)</f>
        <v>19.465000000000003</v>
      </c>
      <c r="DF4" s="52">
        <f ca="1">IF(BF4="","",ROUND(DE4,2))</f>
        <v>19.47</v>
      </c>
      <c r="DG4" s="46">
        <f ca="1">IF(BF4="","",ROUND(DF4-CP4,2))</f>
        <v>3.49</v>
      </c>
      <c r="DH4" s="53" t="str">
        <f t="shared" ref="DH4" si="53">IF(DP4="","",INT(DI4*DJ4*DK4*DL4/100))</f>
        <v/>
      </c>
      <c r="DI4" s="54" t="str">
        <f>IF(DP4="","",VLOOKUP(DP4,'別表第１　保険金額の標準'!$A$5:$E$200,簡易保険料算出シート!$N4+1))</f>
        <v/>
      </c>
      <c r="DJ4" s="55">
        <f t="shared" ref="DJ4" si="54">CT4</f>
        <v>100</v>
      </c>
      <c r="DK4" s="56">
        <f t="shared" si="33"/>
        <v>1</v>
      </c>
      <c r="DL4" s="57">
        <f t="shared" si="34"/>
        <v>1</v>
      </c>
      <c r="DM4" s="58">
        <f>IF(DP4="",0,IF(CW$2=$E4,ROUND(ROUND(DN4*DO4/1000,2)*$F4/365,2),ROUND(DN4*DO4/1000,2)))</f>
        <v>0</v>
      </c>
      <c r="DN4" s="59" t="str">
        <f t="shared" ref="DN4" si="55">DH4</f>
        <v/>
      </c>
      <c r="DO4" s="60">
        <f ca="1">IF(BV4="","",DW4)</f>
        <v>3.48</v>
      </c>
      <c r="DP4" s="61" t="str">
        <f t="shared" ref="DP4" si="56">IFERROR(IF($C4="","",IF(AND($F4&lt;&gt;"",CW$2=$E4),$D4+CW$2,IF(DM$2&lt;=$E4,$D4+CW$2,""))),"")</f>
        <v/>
      </c>
      <c r="DQ4" s="61">
        <f>IF($C4="","",VLOOKUP($T4,'別表第２　保険料率'!$B$7:$G$54,IF($N4=4,'別表第２　保険料率'!$F$55,'別表第２　保険料率'!$D$55)))</f>
        <v>5.36</v>
      </c>
      <c r="DR4" s="61">
        <f>IF($C4="","",VLOOKUP($T4,'別表第２　保険料率'!$B$7:$G$54,IF($N4=4,'別表第２　保険料率'!$G$55,'別表第２　保険料率'!$E$55)))</f>
        <v>4.03</v>
      </c>
      <c r="DS4" s="62">
        <f t="shared" ref="DS4" si="57">$AB$1</f>
        <v>0.13500000000000001</v>
      </c>
      <c r="DT4" s="63">
        <f>IF(BV4="","",IF(DP4&lt;$AD$1,(1-DS4)*DQ4,(1-DS4)*DR4))</f>
        <v>3.4859500000000003</v>
      </c>
      <c r="DU4" s="64">
        <f ca="1">IF(CL4="","",DE4+DT4)</f>
        <v>22.950950000000002</v>
      </c>
      <c r="DV4" s="65">
        <f ca="1">IF(BV4="","",ROUND(DU4,2))</f>
        <v>22.95</v>
      </c>
      <c r="DW4" s="66">
        <f ca="1">IF(BV4="","",ROUND(DV4-DF4,2))</f>
        <v>3.48</v>
      </c>
      <c r="DX4" s="42" t="str">
        <f t="shared" ref="DX4" si="58">IF(EF4="","",INT(DY4*DZ4*EA4*EB4/100))</f>
        <v/>
      </c>
      <c r="DY4" s="43" t="str">
        <f>IF(EF4="","",VLOOKUP(EF4,'別表第１　保険金額の標準'!$A$5:$E$200,簡易保険料算出シート!$N4+1))</f>
        <v/>
      </c>
      <c r="DZ4" s="44">
        <f t="shared" ref="DZ4" si="59">DJ4</f>
        <v>100</v>
      </c>
      <c r="EA4" s="45">
        <f t="shared" si="45"/>
        <v>1</v>
      </c>
      <c r="EB4" s="46">
        <f t="shared" si="46"/>
        <v>1</v>
      </c>
      <c r="EC4" s="47">
        <f t="shared" ref="EC4" si="60">IF(EF4="",0,IF(DM$2=$E4,ROUND(ROUND(ED4*EE4/1000,2)*$F4/365,2),ROUND(ED4*EE4/1000,2)))</f>
        <v>0</v>
      </c>
      <c r="ED4" s="48" t="str">
        <f t="shared" ref="ED4" si="61">DX4</f>
        <v/>
      </c>
      <c r="EE4" s="49">
        <f t="shared" ref="EE4" ca="1" si="62">IF(CL4="","",EM4)</f>
        <v>3.49</v>
      </c>
      <c r="EF4" s="50" t="str">
        <f t="shared" ref="EF4" si="63">IFERROR(IF($C4="","",IF(AND($F4&lt;&gt;"",DM$2=$E4),$D4+DM$2,IF(EC$2&lt;=$E4,$D4+DM$2,""))),"")</f>
        <v/>
      </c>
      <c r="EG4" s="50">
        <f>IF($C4="","",VLOOKUP($T4,'別表第２　保険料率'!$B$7:$G$54,IF($N4=4,'別表第２　保険料率'!$F$55,'別表第２　保険料率'!$D$55)))</f>
        <v>5.36</v>
      </c>
      <c r="EH4" s="50">
        <f>IF($C4="","",VLOOKUP($T4,'別表第２　保険料率'!$B$7:$G$54,IF($N4=4,'別表第２　保険料率'!$G$55,'別表第２　保険料率'!$E$55)))</f>
        <v>4.03</v>
      </c>
      <c r="EI4" s="51">
        <f t="shared" ref="EI4" si="64">$AB$1</f>
        <v>0.13500000000000001</v>
      </c>
      <c r="EJ4" s="49">
        <f t="shared" ref="EJ4" si="65">IF(CL4="","",IF(EF4&lt;$AD$1,(1-EI4)*EG4,(1-EI4)*EH4))</f>
        <v>3.4859500000000003</v>
      </c>
      <c r="EK4" s="52">
        <f t="shared" ref="EK4" ca="1" si="66">IF(DB4="","",DU4+EJ4)</f>
        <v>26.436900000000001</v>
      </c>
      <c r="EL4" s="52">
        <f t="shared" ref="EL4" ca="1" si="67">IF(CL4="","",ROUND(EK4,2))</f>
        <v>26.44</v>
      </c>
      <c r="EM4" s="46">
        <f t="shared" ref="EM4" ca="1" si="68">IF(CL4="","",ROUND(EL4-DV4,2))</f>
        <v>3.49</v>
      </c>
      <c r="EN4" s="53" t="str">
        <f t="shared" ref="EN4" si="69">IF(EV4="","",INT(EO4*EP4*EQ4*ER4/100))</f>
        <v/>
      </c>
      <c r="EO4" s="54" t="str">
        <f>IF(EV4="","",VLOOKUP(EV4,'別表第１　保険金額の標準'!$A$5:$E$200,簡易保険料算出シート!$N4+1))</f>
        <v/>
      </c>
      <c r="EP4" s="55">
        <f t="shared" ref="EP4" si="70">DZ4</f>
        <v>100</v>
      </c>
      <c r="EQ4" s="56">
        <f t="shared" ref="EQ4:FW4" si="71">$S4</f>
        <v>1</v>
      </c>
      <c r="ER4" s="57">
        <f t="shared" ref="ER4:FX4" si="72">$K4</f>
        <v>1</v>
      </c>
      <c r="ES4" s="58">
        <f t="shared" ref="ES4" si="73">IF(EV4="",0,IF(EC$2=$E4,ROUND(ROUND(ET4*EU4/1000,2)*$F4/365,2),ROUND(ET4*EU4/1000,2)))</f>
        <v>0</v>
      </c>
      <c r="ET4" s="59" t="str">
        <f t="shared" ref="ET4" si="74">EN4</f>
        <v/>
      </c>
      <c r="EU4" s="60">
        <f t="shared" ref="EU4" ca="1" si="75">IF(DB4="","",FC4)</f>
        <v>3.48</v>
      </c>
      <c r="EV4" s="61" t="str">
        <f t="shared" ref="EV4" si="76">IFERROR(IF($C4="","",IF(AND($F4&lt;&gt;"",EC$2=$E4),$D4+EC$2,IF(ES$2&lt;=$E4,$D4+EC$2,""))),"")</f>
        <v/>
      </c>
      <c r="EW4" s="61">
        <f>IF($C4="","",VLOOKUP($T4,'別表第２　保険料率'!$B$7:$G$54,IF($N4=4,'別表第２　保険料率'!$F$55,'別表第２　保険料率'!$D$55)))</f>
        <v>5.36</v>
      </c>
      <c r="EX4" s="61">
        <f>IF($C4="","",VLOOKUP($T4,'別表第２　保険料率'!$B$7:$G$54,IF($N4=4,'別表第２　保険料率'!$G$55,'別表第２　保険料率'!$E$55)))</f>
        <v>4.03</v>
      </c>
      <c r="EY4" s="62">
        <f t="shared" ref="EY4" si="77">$AB$1</f>
        <v>0.13500000000000001</v>
      </c>
      <c r="EZ4" s="63">
        <f t="shared" ref="EZ4" si="78">IF(DB4="","",IF(EV4&lt;$AD$1,(1-EY4)*EW4,(1-EY4)*EX4))</f>
        <v>3.4859500000000003</v>
      </c>
      <c r="FA4" s="64">
        <f t="shared" ref="FA4" ca="1" si="79">IF(DR4="","",EK4+EZ4)</f>
        <v>29.92285</v>
      </c>
      <c r="FB4" s="65">
        <f t="shared" ref="FB4" ca="1" si="80">IF(DB4="","",ROUND(FA4,2))</f>
        <v>29.92</v>
      </c>
      <c r="FC4" s="66">
        <f t="shared" ref="FC4" ca="1" si="81">IF(DB4="","",ROUND(FB4-EL4,2))</f>
        <v>3.48</v>
      </c>
      <c r="FD4" s="42" t="str">
        <f t="shared" ref="FD4" si="82">IF(FL4="","",INT(FE4*FF4*FG4*FH4/100))</f>
        <v/>
      </c>
      <c r="FE4" s="43" t="str">
        <f>IF(FL4="","",VLOOKUP(FL4,'別表第１　保険金額の標準'!$A$5:$E$200,簡易保険料算出シート!$N4+1))</f>
        <v/>
      </c>
      <c r="FF4" s="44">
        <f t="shared" ref="FF4" si="83">EP4</f>
        <v>100</v>
      </c>
      <c r="FG4" s="45">
        <f t="shared" ref="FG4:GM4" si="84">$S4</f>
        <v>1</v>
      </c>
      <c r="FH4" s="46">
        <f t="shared" ref="FH4:GN4" si="85">$K4</f>
        <v>1</v>
      </c>
      <c r="FI4" s="47">
        <f t="shared" ref="FI4" si="86">IF(FL4="",0,IF(ES$2=$E4,ROUND(ROUND(FJ4*FK4/1000,2)*$F4/365,2),ROUND(FJ4*FK4/1000,2)))</f>
        <v>0</v>
      </c>
      <c r="FJ4" s="48" t="str">
        <f t="shared" ref="FJ4" si="87">FD4</f>
        <v/>
      </c>
      <c r="FK4" s="49">
        <f t="shared" ref="FK4" ca="1" si="88">IF(DR4="","",FS4)</f>
        <v>3.49</v>
      </c>
      <c r="FL4" s="50" t="str">
        <f t="shared" ref="FL4" si="89">IFERROR(IF($C4="","",IF(AND($F4&lt;&gt;"",ES$2=$E4),$D4+ES$2,IF(FI$2&lt;=$E4,$D4+ES$2,""))),"")</f>
        <v/>
      </c>
      <c r="FM4" s="50">
        <f>IF($C4="","",VLOOKUP($T4,'別表第２　保険料率'!$B$7:$G$54,IF($N4=4,'別表第２　保険料率'!$F$55,'別表第２　保険料率'!$D$55)))</f>
        <v>5.36</v>
      </c>
      <c r="FN4" s="50">
        <f>IF($C4="","",VLOOKUP($T4,'別表第２　保険料率'!$B$7:$G$54,IF($N4=4,'別表第２　保険料率'!$G$55,'別表第２　保険料率'!$E$55)))</f>
        <v>4.03</v>
      </c>
      <c r="FO4" s="51">
        <f t="shared" ref="FO4" si="90">$AB$1</f>
        <v>0.13500000000000001</v>
      </c>
      <c r="FP4" s="49">
        <f t="shared" ref="FP4" si="91">IF(DR4="","",IF(FL4&lt;$AD$1,(1-FO4)*FM4,(1-FO4)*FN4))</f>
        <v>3.4859500000000003</v>
      </c>
      <c r="FQ4" s="52">
        <f t="shared" ref="FQ4" ca="1" si="92">IF(EH4="","",FA4+FP4)</f>
        <v>33.408799999999999</v>
      </c>
      <c r="FR4" s="52">
        <f t="shared" ref="FR4" ca="1" si="93">IF(DR4="","",ROUND(FQ4,2))</f>
        <v>33.409999999999997</v>
      </c>
      <c r="FS4" s="46">
        <f t="shared" ref="FS4" ca="1" si="94">IF(DR4="","",ROUND(FR4-FB4,2))</f>
        <v>3.49</v>
      </c>
      <c r="FT4" s="53" t="str">
        <f t="shared" ref="FT4" si="95">IF(GB4="","",INT(FU4*FV4*FW4*FX4/100))</f>
        <v/>
      </c>
      <c r="FU4" s="54" t="str">
        <f>IF(GB4="","",VLOOKUP(GB4,'別表第１　保険金額の標準'!$A$5:$E$200,簡易保険料算出シート!$N4+1))</f>
        <v/>
      </c>
      <c r="FV4" s="55">
        <f t="shared" ref="FV4" si="96">FF4</f>
        <v>100</v>
      </c>
      <c r="FW4" s="56">
        <f t="shared" si="71"/>
        <v>1</v>
      </c>
      <c r="FX4" s="57">
        <f t="shared" si="72"/>
        <v>1</v>
      </c>
      <c r="FY4" s="58">
        <f t="shared" ref="FY4" si="97">IF(GB4="",0,IF(FI$2=$E4,ROUND(ROUND(FZ4*GA4/1000,2)*$F4/365,2),ROUND(FZ4*GA4/1000,2)))</f>
        <v>0</v>
      </c>
      <c r="FZ4" s="59" t="str">
        <f t="shared" ref="FZ4" si="98">FT4</f>
        <v/>
      </c>
      <c r="GA4" s="60">
        <f t="shared" ref="GA4" ca="1" si="99">IF(EH4="","",GI4)</f>
        <v>3.48</v>
      </c>
      <c r="GB4" s="61" t="str">
        <f t="shared" ref="GB4" si="100">IFERROR(IF($C4="","",IF(AND($F4&lt;&gt;"",FI$2=$E4),$D4+FI$2,IF(FY$2&lt;=$E4,$D4+FI$2,""))),"")</f>
        <v/>
      </c>
      <c r="GC4" s="61">
        <f>IF($C4="","",VLOOKUP($T4,'別表第２　保険料率'!$B$7:$G$54,IF($N4=4,'別表第２　保険料率'!$F$55,'別表第２　保険料率'!$D$55)))</f>
        <v>5.36</v>
      </c>
      <c r="GD4" s="61">
        <f>IF($C4="","",VLOOKUP($T4,'別表第２　保険料率'!$B$7:$G$54,IF($N4=4,'別表第２　保険料率'!$G$55,'別表第２　保険料率'!$E$55)))</f>
        <v>4.03</v>
      </c>
      <c r="GE4" s="62">
        <f t="shared" ref="GE4" si="101">$AB$1</f>
        <v>0.13500000000000001</v>
      </c>
      <c r="GF4" s="63">
        <f t="shared" ref="GF4" si="102">IF(EH4="","",IF(GB4&lt;$AD$1,(1-GE4)*GC4,(1-GE4)*GD4))</f>
        <v>3.4859500000000003</v>
      </c>
      <c r="GG4" s="64">
        <f t="shared" ref="GG4" ca="1" si="103">IF(EX4="","",FQ4+GF4)</f>
        <v>36.894750000000002</v>
      </c>
      <c r="GH4" s="65">
        <f t="shared" ref="GH4" ca="1" si="104">IF(EH4="","",ROUND(GG4,2))</f>
        <v>36.89</v>
      </c>
      <c r="GI4" s="66">
        <f t="shared" ref="GI4" ca="1" si="105">IF(EH4="","",ROUND(GH4-FR4,2))</f>
        <v>3.48</v>
      </c>
      <c r="GJ4" s="42" t="str">
        <f t="shared" ref="GJ4" si="106">IF(GR4="","",INT(GK4*GL4*GM4*GN4/100))</f>
        <v/>
      </c>
      <c r="GK4" s="43" t="str">
        <f>IF(GR4="","",VLOOKUP(GR4,'別表第１　保険金額の標準'!$A$5:$E$200,簡易保険料算出シート!$N4+1))</f>
        <v/>
      </c>
      <c r="GL4" s="44">
        <f t="shared" ref="GL4" si="107">FV4</f>
        <v>100</v>
      </c>
      <c r="GM4" s="45">
        <f t="shared" si="84"/>
        <v>1</v>
      </c>
      <c r="GN4" s="46">
        <f t="shared" si="85"/>
        <v>1</v>
      </c>
      <c r="GO4" s="47">
        <f t="shared" ref="GO4" si="108">IF(GR4="",0,IF(FY$2=$E4,ROUND(ROUND(GP4*GQ4/1000,2)*$F4/365,2),ROUND(GP4*GQ4/1000,2)))</f>
        <v>0</v>
      </c>
      <c r="GP4" s="48" t="str">
        <f t="shared" ref="GP4" si="109">GJ4</f>
        <v/>
      </c>
      <c r="GQ4" s="49">
        <f t="shared" ref="GQ4" ca="1" si="110">IF(EX4="","",GY4)</f>
        <v>3.49</v>
      </c>
      <c r="GR4" s="50" t="str">
        <f t="shared" ref="GR4" si="111">IFERROR(IF($C4="","",IF(AND($F4&lt;&gt;"",FY$2=$E4),$D4+FY$2,IF(GO$2&lt;=$E4,$D4+FY$2,""))),"")</f>
        <v/>
      </c>
      <c r="GS4" s="50">
        <f>IF($C4="","",VLOOKUP($T4,'別表第２　保険料率'!$B$7:$G$54,IF($N4=4,'別表第２　保険料率'!$F$55,'別表第２　保険料率'!$D$55)))</f>
        <v>5.36</v>
      </c>
      <c r="GT4" s="50">
        <f>IF($C4="","",VLOOKUP($T4,'別表第２　保険料率'!$B$7:$G$54,IF($N4=4,'別表第２　保険料率'!$G$55,'別表第２　保険料率'!$E$55)))</f>
        <v>4.03</v>
      </c>
      <c r="GU4" s="51">
        <f t="shared" ref="GU4" si="112">$AB$1</f>
        <v>0.13500000000000001</v>
      </c>
      <c r="GV4" s="49">
        <f t="shared" ref="GV4" si="113">IF(EX4="","",IF(GR4&lt;$AD$1,(1-GU4)*GS4,(1-GU4)*GT4))</f>
        <v>3.4859500000000003</v>
      </c>
      <c r="GW4" s="52">
        <f t="shared" ref="GW4" ca="1" si="114">IF(FN4="","",GG4+GV4)</f>
        <v>40.380700000000004</v>
      </c>
      <c r="GX4" s="52">
        <f t="shared" ref="GX4" ca="1" si="115">IF(EX4="","",ROUND(GW4,2))</f>
        <v>40.380000000000003</v>
      </c>
      <c r="GY4" s="46">
        <f t="shared" ref="GY4" ca="1" si="116">IF(EX4="","",ROUND(GX4-GH4,2))</f>
        <v>3.49</v>
      </c>
      <c r="GZ4" s="53" t="str">
        <f t="shared" ref="GZ4" si="117">IF(HH4="","",INT(HA4*HB4*HC4*HD4/100))</f>
        <v/>
      </c>
      <c r="HA4" s="54" t="str">
        <f>IF(HH4="","",VLOOKUP(HH4,'別表第１　保険金額の標準'!$A$5:$E$200,簡易保険料算出シート!$N4+1))</f>
        <v/>
      </c>
      <c r="HB4" s="55">
        <f t="shared" ref="HB4" si="118">GL4</f>
        <v>100</v>
      </c>
      <c r="HC4" s="56">
        <f t="shared" ref="HC4:II4" si="119">$S4</f>
        <v>1</v>
      </c>
      <c r="HD4" s="57">
        <f t="shared" ref="HD4:IJ4" si="120">$K4</f>
        <v>1</v>
      </c>
      <c r="HE4" s="58">
        <f t="shared" ref="HE4" si="121">IF(HH4="",0,IF(GO$2=$E4,ROUND(ROUND(HF4*HG4/1000,2)*$F4/365,2),ROUND(HF4*HG4/1000,2)))</f>
        <v>0</v>
      </c>
      <c r="HF4" s="59" t="str">
        <f t="shared" ref="HF4" si="122">GZ4</f>
        <v/>
      </c>
      <c r="HG4" s="60">
        <f t="shared" ref="HG4" ca="1" si="123">IF(FN4="","",HO4)</f>
        <v>3.49</v>
      </c>
      <c r="HH4" s="61" t="str">
        <f t="shared" ref="HH4" si="124">IFERROR(IF($C4="","",IF(AND($F4&lt;&gt;"",GO$2=$E4),$D4+GO$2,IF(HE$2&lt;=$E4,$D4+GO$2,""))),"")</f>
        <v/>
      </c>
      <c r="HI4" s="61">
        <f>IF($C4="","",VLOOKUP($T4,'別表第２　保険料率'!$B$7:$G$54,IF($N4=4,'別表第２　保険料率'!$F$55,'別表第２　保険料率'!$D$55)))</f>
        <v>5.36</v>
      </c>
      <c r="HJ4" s="61">
        <f>IF($C4="","",VLOOKUP($T4,'別表第２　保険料率'!$B$7:$G$54,IF($N4=4,'別表第２　保険料率'!$G$55,'別表第２　保険料率'!$E$55)))</f>
        <v>4.03</v>
      </c>
      <c r="HK4" s="62">
        <f t="shared" ref="HK4" si="125">$AB$1</f>
        <v>0.13500000000000001</v>
      </c>
      <c r="HL4" s="63">
        <f t="shared" ref="HL4" si="126">IF(FN4="","",IF(HH4&lt;$AD$1,(1-HK4)*HI4,(1-HK4)*HJ4))</f>
        <v>3.4859500000000003</v>
      </c>
      <c r="HM4" s="64">
        <f t="shared" ref="HM4" ca="1" si="127">IF(GD4="","",GW4+HL4)</f>
        <v>43.866650000000007</v>
      </c>
      <c r="HN4" s="65">
        <f t="shared" ref="HN4" ca="1" si="128">IF(FN4="","",ROUND(HM4,2))</f>
        <v>43.87</v>
      </c>
      <c r="HO4" s="66">
        <f t="shared" ref="HO4" ca="1" si="129">IF(FN4="","",ROUND(HN4-GX4,2))</f>
        <v>3.49</v>
      </c>
      <c r="HP4" s="42" t="str">
        <f t="shared" ref="HP4" si="130">IF(HX4="","",INT(HQ4*HR4*HS4*HT4/100))</f>
        <v/>
      </c>
      <c r="HQ4" s="43" t="str">
        <f>IF(HX4="","",VLOOKUP(HX4,'別表第１　保険金額の標準'!$A$5:$E$200,簡易保険料算出シート!$N4+1))</f>
        <v/>
      </c>
      <c r="HR4" s="44">
        <f t="shared" ref="HR4" si="131">HB4</f>
        <v>100</v>
      </c>
      <c r="HS4" s="45">
        <f t="shared" ref="HS4:IY4" si="132">$S4</f>
        <v>1</v>
      </c>
      <c r="HT4" s="46">
        <f t="shared" ref="HT4:IZ4" si="133">$K4</f>
        <v>1</v>
      </c>
      <c r="HU4" s="47">
        <f t="shared" ref="HU4" si="134">IF(HX4="",0,IF(HE$2=$E4,ROUND(ROUND(HV4*HW4/1000,2)*$F4/365,2),ROUND(HV4*HW4/1000,2)))</f>
        <v>0</v>
      </c>
      <c r="HV4" s="48" t="str">
        <f t="shared" ref="HV4" si="135">HP4</f>
        <v/>
      </c>
      <c r="HW4" s="49">
        <f t="shared" ref="HW4" ca="1" si="136">IF(GD4="","",IE4)</f>
        <v>3.48</v>
      </c>
      <c r="HX4" s="50" t="str">
        <f t="shared" ref="HX4" si="137">IFERROR(IF($C4="","",IF(AND($F4&lt;&gt;"",HE$2=$E4),$D4+HE$2,IF(HU$2&lt;=$E4,$D4+HE$2,""))),"")</f>
        <v/>
      </c>
      <c r="HY4" s="50">
        <f>IF($C4="","",VLOOKUP($T4,'別表第２　保険料率'!$B$7:$G$54,IF($N4=4,'別表第２　保険料率'!$F$55,'別表第２　保険料率'!$D$55)))</f>
        <v>5.36</v>
      </c>
      <c r="HZ4" s="50">
        <f>IF($C4="","",VLOOKUP($T4,'別表第２　保険料率'!$B$7:$G$54,IF($N4=4,'別表第２　保険料率'!$G$55,'別表第２　保険料率'!$E$55)))</f>
        <v>4.03</v>
      </c>
      <c r="IA4" s="51">
        <f t="shared" ref="IA4" si="138">$AB$1</f>
        <v>0.13500000000000001</v>
      </c>
      <c r="IB4" s="49">
        <f t="shared" ref="IB4" si="139">IF(GD4="","",IF(HX4&lt;$AD$1,(1-IA4)*HY4,(1-IA4)*HZ4))</f>
        <v>3.4859500000000003</v>
      </c>
      <c r="IC4" s="52">
        <f t="shared" ref="IC4" ca="1" si="140">IF(GT4="","",HM4+IB4)</f>
        <v>47.35260000000001</v>
      </c>
      <c r="ID4" s="52">
        <f t="shared" ref="ID4" ca="1" si="141">IF(GD4="","",ROUND(IC4,2))</f>
        <v>47.35</v>
      </c>
      <c r="IE4" s="46">
        <f t="shared" ref="IE4" ca="1" si="142">IF(GD4="","",ROUND(ID4-HN4,2))</f>
        <v>3.48</v>
      </c>
      <c r="IF4" s="53" t="str">
        <f t="shared" ref="IF4" si="143">IF(IN4="","",INT(IG4*IH4*II4*IJ4/100))</f>
        <v/>
      </c>
      <c r="IG4" s="54" t="str">
        <f>IF(IN4="","",VLOOKUP(IN4,'別表第１　保険金額の標準'!$A$5:$E$200,簡易保険料算出シート!$N4+1))</f>
        <v/>
      </c>
      <c r="IH4" s="55">
        <f t="shared" ref="IH4" si="144">HR4</f>
        <v>100</v>
      </c>
      <c r="II4" s="56">
        <f t="shared" si="119"/>
        <v>1</v>
      </c>
      <c r="IJ4" s="57">
        <f t="shared" si="120"/>
        <v>1</v>
      </c>
      <c r="IK4" s="58">
        <f t="shared" ref="IK4" si="145">IF(IN4="",0,IF(HU$2=$E4,ROUND(ROUND(IL4*IM4/1000,2)*$F4/365,2),ROUND(IL4*IM4/1000,2)))</f>
        <v>0</v>
      </c>
      <c r="IL4" s="59" t="str">
        <f t="shared" ref="IL4" si="146">IF4</f>
        <v/>
      </c>
      <c r="IM4" s="60">
        <f t="shared" ref="IM4" ca="1" si="147">IF(GT4="","",IU4)</f>
        <v>3.49</v>
      </c>
      <c r="IN4" s="61" t="str">
        <f t="shared" ref="IN4" si="148">IFERROR(IF($C4="","",IF(AND($F4&lt;&gt;"",HU$2=$E4),$D4+HU$2,IF(IK$2&lt;=$E4,$D4+HU$2,""))),"")</f>
        <v/>
      </c>
      <c r="IO4" s="61">
        <f>IF($C4="","",VLOOKUP($T4,'別表第２　保険料率'!$B$7:$G$54,IF($N4=4,'別表第２　保険料率'!$F$55,'別表第２　保険料率'!$D$55)))</f>
        <v>5.36</v>
      </c>
      <c r="IP4" s="61">
        <f>IF($C4="","",VLOOKUP($T4,'別表第２　保険料率'!$B$7:$G$54,IF($N4=4,'別表第２　保険料率'!$G$55,'別表第２　保険料率'!$E$55)))</f>
        <v>4.03</v>
      </c>
      <c r="IQ4" s="62">
        <f t="shared" ref="IQ4" si="149">$AB$1</f>
        <v>0.13500000000000001</v>
      </c>
      <c r="IR4" s="63">
        <f t="shared" ref="IR4" si="150">IF(GT4="","",IF(IN4&lt;$AD$1,(1-IQ4)*IO4,(1-IQ4)*IP4))</f>
        <v>3.4859500000000003</v>
      </c>
      <c r="IS4" s="64">
        <f t="shared" ref="IS4" ca="1" si="151">IF(HJ4="","",IC4+IR4)</f>
        <v>50.838550000000012</v>
      </c>
      <c r="IT4" s="65">
        <f t="shared" ref="IT4" ca="1" si="152">IF(GT4="","",ROUND(IS4,2))</f>
        <v>50.84</v>
      </c>
      <c r="IU4" s="66">
        <f t="shared" ref="IU4" ca="1" si="153">IF(GT4="","",ROUND(IT4-ID4,2))</f>
        <v>3.49</v>
      </c>
      <c r="IV4" s="42" t="str">
        <f t="shared" ref="IV4" si="154">IF(JD4="","",INT(IW4*IX4*IY4*IZ4/100))</f>
        <v/>
      </c>
      <c r="IW4" s="43" t="str">
        <f>IF(JD4="","",VLOOKUP(JD4,'別表第１　保険金額の標準'!$A$5:$E$200,簡易保険料算出シート!$N4+1))</f>
        <v/>
      </c>
      <c r="IX4" s="44">
        <f t="shared" ref="IX4" si="155">IH4</f>
        <v>100</v>
      </c>
      <c r="IY4" s="45">
        <f t="shared" si="132"/>
        <v>1</v>
      </c>
      <c r="IZ4" s="46">
        <f t="shared" si="133"/>
        <v>1</v>
      </c>
      <c r="JA4" s="47">
        <f t="shared" ref="JA4" si="156">IF(JD4="",0,IF(IK$2=$E4,ROUND(ROUND(JB4*JC4/1000,2)*$F4/365,2),ROUND(JB4*JC4/1000,2)))</f>
        <v>0</v>
      </c>
      <c r="JB4" s="48" t="str">
        <f t="shared" ref="JB4" si="157">IV4</f>
        <v/>
      </c>
      <c r="JC4" s="49">
        <f t="shared" ref="JC4" ca="1" si="158">IF(HJ4="","",JK4)</f>
        <v>3.48</v>
      </c>
      <c r="JD4" s="50" t="str">
        <f t="shared" ref="JD4" si="159">IFERROR(IF($C4="","",IF(AND($F4&lt;&gt;"",IK$2=$E4),$D4+IK$2,IF(JA$2&lt;=$E4,$D4+IK$2,""))),"")</f>
        <v/>
      </c>
      <c r="JE4" s="50">
        <f>IF($C4="","",VLOOKUP($T4,'別表第２　保険料率'!$B$7:$G$54,IF($N4=4,'別表第２　保険料率'!$F$55,'別表第２　保険料率'!$D$55)))</f>
        <v>5.36</v>
      </c>
      <c r="JF4" s="50">
        <f>IF($C4="","",VLOOKUP($T4,'別表第２　保険料率'!$B$7:$G$54,IF($N4=4,'別表第２　保険料率'!$G$55,'別表第２　保険料率'!$E$55)))</f>
        <v>4.03</v>
      </c>
      <c r="JG4" s="51">
        <f t="shared" ref="JG4" si="160">$AB$1</f>
        <v>0.13500000000000001</v>
      </c>
      <c r="JH4" s="49">
        <f t="shared" ref="JH4" si="161">IF(HJ4="","",IF(JD4&lt;$AD$1,(1-JG4)*JE4,(1-JG4)*JF4))</f>
        <v>3.4859500000000003</v>
      </c>
      <c r="JI4" s="52">
        <f t="shared" ref="JI4" ca="1" si="162">IF(HZ4="","",IS4+JH4)</f>
        <v>54.324500000000015</v>
      </c>
      <c r="JJ4" s="52">
        <f t="shared" ref="JJ4" ca="1" si="163">IF(HJ4="","",ROUND(JI4,2))</f>
        <v>54.32</v>
      </c>
      <c r="JK4" s="46">
        <f t="shared" ref="JK4" ca="1" si="164">IF(HJ4="","",ROUND(JJ4-IT4,2))</f>
        <v>3.48</v>
      </c>
      <c r="JL4" s="53" t="str">
        <f t="shared" ref="JL4" si="165">IF(JT4="","",INT(JM4*JN4*JO4*JP4/100))</f>
        <v/>
      </c>
      <c r="JM4" s="54" t="str">
        <f>IF(JT4="","",VLOOKUP(JT4,'別表第１　保険金額の標準'!$A$5:$E$200,簡易保険料算出シート!$N4+1))</f>
        <v/>
      </c>
      <c r="JN4" s="55">
        <f t="shared" ref="JN4" si="166">IX4</f>
        <v>100</v>
      </c>
      <c r="JO4" s="56">
        <f t="shared" ref="JO4:KU4" si="167">$S4</f>
        <v>1</v>
      </c>
      <c r="JP4" s="57">
        <f t="shared" ref="JP4:KV4" si="168">$K4</f>
        <v>1</v>
      </c>
      <c r="JQ4" s="58">
        <f t="shared" ref="JQ4" si="169">IF(JT4="",0,IF(JA$2=$E4,ROUND(ROUND(JR4*JS4/1000,2)*$F4/365,2),ROUND(JR4*JS4/1000,2)))</f>
        <v>0</v>
      </c>
      <c r="JR4" s="59" t="str">
        <f t="shared" ref="JR4" si="170">JL4</f>
        <v/>
      </c>
      <c r="JS4" s="60">
        <f t="shared" ref="JS4" ca="1" si="171">IF(HZ4="","",KA4)</f>
        <v>3.49</v>
      </c>
      <c r="JT4" s="61" t="str">
        <f t="shared" ref="JT4" si="172">IFERROR(IF($C4="","",IF(AND($F4&lt;&gt;"",JA$2=$E4),$D4+JA$2,IF(JQ$2&lt;=$E4,$D4+JA$2,""))),"")</f>
        <v/>
      </c>
      <c r="JU4" s="61">
        <f>IF($C4="","",VLOOKUP($T4,'別表第２　保険料率'!$B$7:$G$54,IF($N4=4,'別表第２　保険料率'!$F$55,'別表第２　保険料率'!$D$55)))</f>
        <v>5.36</v>
      </c>
      <c r="JV4" s="61">
        <f>IF($C4="","",VLOOKUP($T4,'別表第２　保険料率'!$B$7:$G$54,IF($N4=4,'別表第２　保険料率'!$G$55,'別表第２　保険料率'!$E$55)))</f>
        <v>4.03</v>
      </c>
      <c r="JW4" s="62">
        <f t="shared" ref="JW4" si="173">$AB$1</f>
        <v>0.13500000000000001</v>
      </c>
      <c r="JX4" s="63">
        <f t="shared" ref="JX4" si="174">IF(HZ4="","",IF(JT4&lt;$AD$1,(1-JW4)*JU4,(1-JW4)*JV4))</f>
        <v>3.4859500000000003</v>
      </c>
      <c r="JY4" s="64">
        <f t="shared" ref="JY4" ca="1" si="175">IF(IP4="","",JI4+JX4)</f>
        <v>57.810450000000017</v>
      </c>
      <c r="JZ4" s="65">
        <f t="shared" ref="JZ4" ca="1" si="176">IF(HZ4="","",ROUND(JY4,2))</f>
        <v>57.81</v>
      </c>
      <c r="KA4" s="66">
        <f t="shared" ref="KA4" ca="1" si="177">IF(HZ4="","",ROUND(JZ4-JJ4,2))</f>
        <v>3.49</v>
      </c>
      <c r="KB4" s="42" t="str">
        <f t="shared" ref="KB4" si="178">IF(KJ4="","",INT(KC4*KD4*KE4*KF4/100))</f>
        <v/>
      </c>
      <c r="KC4" s="43" t="str">
        <f>IF(KJ4="","",VLOOKUP(KJ4,'別表第１　保険金額の標準'!$A$5:$E$200,簡易保険料算出シート!$N4+1))</f>
        <v/>
      </c>
      <c r="KD4" s="44">
        <f t="shared" ref="KD4" si="179">JN4</f>
        <v>100</v>
      </c>
      <c r="KE4" s="45">
        <f t="shared" ref="KE4:LK4" si="180">$S4</f>
        <v>1</v>
      </c>
      <c r="KF4" s="46">
        <f t="shared" ref="KF4:LL4" si="181">$K4</f>
        <v>1</v>
      </c>
      <c r="KG4" s="47">
        <f t="shared" ref="KG4" si="182">IF(KJ4="",0,IF(JQ$2=$E4,ROUND(ROUND(KH4*KI4/1000,2)*$F4/365,2),ROUND(KH4*KI4/1000,2)))</f>
        <v>0</v>
      </c>
      <c r="KH4" s="48" t="str">
        <f t="shared" ref="KH4" si="183">KB4</f>
        <v/>
      </c>
      <c r="KI4" s="49">
        <f t="shared" ref="KI4" ca="1" si="184">IF(IP4="","",KQ4)</f>
        <v>3.49</v>
      </c>
      <c r="KJ4" s="50" t="str">
        <f t="shared" ref="KJ4" si="185">IFERROR(IF($C4="","",IF(AND($F4&lt;&gt;"",JQ$2=$E4),$D4+JQ$2,IF(KG$2&lt;=$E4,$D4+JQ$2,""))),"")</f>
        <v/>
      </c>
      <c r="KK4" s="50">
        <f>IF($C4="","",VLOOKUP($T4,'別表第２　保険料率'!$B$7:$G$54,IF($N4=4,'別表第２　保険料率'!$F$55,'別表第２　保険料率'!$D$55)))</f>
        <v>5.36</v>
      </c>
      <c r="KL4" s="50">
        <f>IF($C4="","",VLOOKUP($T4,'別表第２　保険料率'!$B$7:$G$54,IF($N4=4,'別表第２　保険料率'!$G$55,'別表第２　保険料率'!$E$55)))</f>
        <v>4.03</v>
      </c>
      <c r="KM4" s="51">
        <f t="shared" ref="KM4" si="186">$AB$1</f>
        <v>0.13500000000000001</v>
      </c>
      <c r="KN4" s="49">
        <f t="shared" ref="KN4" si="187">IF(IP4="","",IF(KJ4&lt;$AD$1,(1-KM4)*KK4,(1-KM4)*KL4))</f>
        <v>3.4859500000000003</v>
      </c>
      <c r="KO4" s="52">
        <f t="shared" ref="KO4" ca="1" si="188">IF(JF4="","",JY4+KN4)</f>
        <v>61.29640000000002</v>
      </c>
      <c r="KP4" s="52">
        <f t="shared" ref="KP4" ca="1" si="189">IF(IP4="","",ROUND(KO4,2))</f>
        <v>61.3</v>
      </c>
      <c r="KQ4" s="46">
        <f t="shared" ref="KQ4" ca="1" si="190">IF(IP4="","",ROUND(KP4-JZ4,2))</f>
        <v>3.49</v>
      </c>
      <c r="KR4" s="53" t="str">
        <f t="shared" ref="KR4" si="191">IF(KZ4="","",INT(KS4*KT4*KU4*KV4/100))</f>
        <v/>
      </c>
      <c r="KS4" s="54" t="str">
        <f>IF(KZ4="","",VLOOKUP(KZ4,'別表第１　保険金額の標準'!$A$5:$E$200,簡易保険料算出シート!$N4+1))</f>
        <v/>
      </c>
      <c r="KT4" s="55">
        <f t="shared" ref="KT4" si="192">KD4</f>
        <v>100</v>
      </c>
      <c r="KU4" s="56">
        <f t="shared" si="167"/>
        <v>1</v>
      </c>
      <c r="KV4" s="57">
        <f t="shared" si="168"/>
        <v>1</v>
      </c>
      <c r="KW4" s="58">
        <f t="shared" ref="KW4" si="193">IF(KZ4="",0,IF(KG$2=$E4,ROUND(ROUND(KX4*KY4/1000,2)*$F4/365,2),ROUND(KX4*KY4/1000,2)))</f>
        <v>0</v>
      </c>
      <c r="KX4" s="59" t="str">
        <f t="shared" ref="KX4" si="194">KR4</f>
        <v/>
      </c>
      <c r="KY4" s="60">
        <f t="shared" ref="KY4" ca="1" si="195">IF(JF4="","",LG4)</f>
        <v>3.48</v>
      </c>
      <c r="KZ4" s="61" t="str">
        <f t="shared" ref="KZ4" si="196">IFERROR(IF($C4="","",IF(AND($F4&lt;&gt;"",KG$2=$E4),$D4+KG$2,IF(KW$2&lt;=$E4,$D4+KG$2,""))),"")</f>
        <v/>
      </c>
      <c r="LA4" s="61">
        <f>IF($C4="","",VLOOKUP($T4,'別表第２　保険料率'!$B$7:$G$54,IF($N4=4,'別表第２　保険料率'!$F$55,'別表第２　保険料率'!$D$55)))</f>
        <v>5.36</v>
      </c>
      <c r="LB4" s="61">
        <f>IF($C4="","",VLOOKUP($T4,'別表第２　保険料率'!$B$7:$G$54,IF($N4=4,'別表第２　保険料率'!$G$55,'別表第２　保険料率'!$E$55)))</f>
        <v>4.03</v>
      </c>
      <c r="LC4" s="62">
        <f t="shared" ref="LC4" si="197">$AB$1</f>
        <v>0.13500000000000001</v>
      </c>
      <c r="LD4" s="63">
        <f t="shared" ref="LD4" si="198">IF(JF4="","",IF(KZ4&lt;$AD$1,(1-LC4)*LA4,(1-LC4)*LB4))</f>
        <v>3.4859500000000003</v>
      </c>
      <c r="LE4" s="64">
        <f t="shared" ref="LE4" ca="1" si="199">IF(JV4="","",KO4+LD4)</f>
        <v>64.782350000000022</v>
      </c>
      <c r="LF4" s="65">
        <f t="shared" ref="LF4" ca="1" si="200">IF(JF4="","",ROUND(LE4,2))</f>
        <v>64.78</v>
      </c>
      <c r="LG4" s="66">
        <f t="shared" ref="LG4" ca="1" si="201">IF(JF4="","",ROUND(LF4-KP4,2))</f>
        <v>3.48</v>
      </c>
      <c r="LH4" s="42" t="str">
        <f t="shared" ref="LH4" si="202">IF(LP4="","",INT(LI4*LJ4*LK4*LL4/100))</f>
        <v/>
      </c>
      <c r="LI4" s="43" t="str">
        <f>IF(LP4="","",VLOOKUP(LP4,'別表第１　保険金額の標準'!$A$5:$E$200,簡易保険料算出シート!$N4+1))</f>
        <v/>
      </c>
      <c r="LJ4" s="44">
        <f t="shared" ref="LJ4" si="203">KT4</f>
        <v>100</v>
      </c>
      <c r="LK4" s="45">
        <f t="shared" si="180"/>
        <v>1</v>
      </c>
      <c r="LL4" s="46">
        <f t="shared" si="181"/>
        <v>1</v>
      </c>
      <c r="LM4" s="47">
        <f t="shared" ref="LM4" si="204">IF(LP4="",0,IF(KW$2=$E4,ROUND(ROUND(LN4*LO4/1000,2)*$F4/365,2),ROUND(LN4*LO4/1000,2)))</f>
        <v>0</v>
      </c>
      <c r="LN4" s="48" t="str">
        <f t="shared" ref="LN4" si="205">LH4</f>
        <v/>
      </c>
      <c r="LO4" s="49">
        <f t="shared" ref="LO4" ca="1" si="206">IF(JV4="","",LW4)</f>
        <v>3.49</v>
      </c>
      <c r="LP4" s="50" t="str">
        <f t="shared" ref="LP4" si="207">IFERROR(IF($C4="","",IF(AND($F4&lt;&gt;"",KW$2=$E4),$D4+KW$2,IF(LM$2&lt;=$E4,$D4+KW$2,""))),"")</f>
        <v/>
      </c>
      <c r="LQ4" s="50">
        <f>IF($C4="","",VLOOKUP($T4,'別表第２　保険料率'!$B$7:$G$54,IF($N4=4,'別表第２　保険料率'!$F$55,'別表第２　保険料率'!$D$55)))</f>
        <v>5.36</v>
      </c>
      <c r="LR4" s="50">
        <f>IF($C4="","",VLOOKUP($T4,'別表第２　保険料率'!$B$7:$G$54,IF($N4=4,'別表第２　保険料率'!$G$55,'別表第２　保険料率'!$E$55)))</f>
        <v>4.03</v>
      </c>
      <c r="LS4" s="51">
        <f t="shared" ref="LS4" si="208">$AB$1</f>
        <v>0.13500000000000001</v>
      </c>
      <c r="LT4" s="49">
        <f t="shared" ref="LT4" si="209">IF(JV4="","",IF(LP4&lt;$AD$1,(1-LS4)*LQ4,(1-LS4)*LR4))</f>
        <v>3.4859500000000003</v>
      </c>
      <c r="LU4" s="52">
        <f t="shared" ref="LU4" ca="1" si="210">IF(KL4="","",LE4+LT4)</f>
        <v>68.268300000000025</v>
      </c>
      <c r="LV4" s="52">
        <f t="shared" ref="LV4" ca="1" si="211">IF(JV4="","",ROUND(LU4,2))</f>
        <v>68.27</v>
      </c>
      <c r="LW4" s="46">
        <f t="shared" ref="LW4" ca="1" si="212">IF(JV4="","",ROUND(LV4-LF4,2))</f>
        <v>3.49</v>
      </c>
      <c r="LX4" s="53" t="str">
        <f t="shared" ref="LX4" si="213">IF(MF4="","",INT(LY4*LZ4*MA4*MB4/100))</f>
        <v/>
      </c>
      <c r="LY4" s="54" t="str">
        <f>IF(MF4="","",VLOOKUP(MF4,'別表第１　保険金額の標準'!$A$5:$E$200,簡易保険料算出シート!$N4+1))</f>
        <v/>
      </c>
      <c r="LZ4" s="55">
        <f t="shared" ref="LZ4" si="214">LJ4</f>
        <v>100</v>
      </c>
      <c r="MA4" s="56">
        <f t="shared" ref="MA4:NG4" si="215">$S4</f>
        <v>1</v>
      </c>
      <c r="MB4" s="57">
        <f t="shared" ref="MB4:NH4" si="216">$K4</f>
        <v>1</v>
      </c>
      <c r="MC4" s="58">
        <f t="shared" ref="MC4" si="217">IF(MF4="",0,IF(LM$2=$E4,ROUND(ROUND(MD4*ME4/1000,2)*$F4/365,2),ROUND(MD4*ME4/1000,2)))</f>
        <v>0</v>
      </c>
      <c r="MD4" s="59" t="str">
        <f t="shared" ref="MD4" si="218">LX4</f>
        <v/>
      </c>
      <c r="ME4" s="60">
        <f t="shared" ref="ME4" ca="1" si="219">IF(KL4="","",MM4)</f>
        <v>3.48</v>
      </c>
      <c r="MF4" s="61" t="str">
        <f t="shared" ref="MF4" si="220">IFERROR(IF($C4="","",IF(AND($F4&lt;&gt;"",LM$2=$E4),$D4+LM$2,IF(MC$2&lt;=$E4,$D4+LM$2,""))),"")</f>
        <v/>
      </c>
      <c r="MG4" s="61">
        <f>IF($C4="","",VLOOKUP($T4,'別表第２　保険料率'!$B$7:$G$54,IF($N4=4,'別表第２　保険料率'!$F$55,'別表第２　保険料率'!$D$55)))</f>
        <v>5.36</v>
      </c>
      <c r="MH4" s="61">
        <f>IF($C4="","",VLOOKUP($T4,'別表第２　保険料率'!$B$7:$G$54,IF($N4=4,'別表第２　保険料率'!$G$55,'別表第２　保険料率'!$E$55)))</f>
        <v>4.03</v>
      </c>
      <c r="MI4" s="62">
        <f t="shared" ref="MI4" si="221">$AB$1</f>
        <v>0.13500000000000001</v>
      </c>
      <c r="MJ4" s="63">
        <f t="shared" ref="MJ4" si="222">IF(KL4="","",IF(MF4&lt;$AD$1,(1-MI4)*MG4,(1-MI4)*MH4))</f>
        <v>3.4859500000000003</v>
      </c>
      <c r="MK4" s="64">
        <f t="shared" ref="MK4" ca="1" si="223">IF(LB4="","",LU4+MJ4)</f>
        <v>71.754250000000027</v>
      </c>
      <c r="ML4" s="65">
        <f t="shared" ref="ML4" ca="1" si="224">IF(KL4="","",ROUND(MK4,2))</f>
        <v>71.75</v>
      </c>
      <c r="MM4" s="66">
        <f t="shared" ref="MM4" ca="1" si="225">IF(KL4="","",ROUND(ML4-LV4,2))</f>
        <v>3.48</v>
      </c>
      <c r="MN4" s="42" t="str">
        <f t="shared" ref="MN4" si="226">IF(MV4="","",INT(MO4*MP4*MQ4*MR4/100))</f>
        <v/>
      </c>
      <c r="MO4" s="43" t="str">
        <f>IF(MV4="","",VLOOKUP(MV4,'別表第１　保険金額の標準'!$A$5:$E$200,簡易保険料算出シート!$N4+1))</f>
        <v/>
      </c>
      <c r="MP4" s="44">
        <f t="shared" ref="MP4" si="227">LZ4</f>
        <v>100</v>
      </c>
      <c r="MQ4" s="45">
        <f t="shared" ref="MQ4:NW4" si="228">$S4</f>
        <v>1</v>
      </c>
      <c r="MR4" s="46">
        <f t="shared" ref="MR4:NX4" si="229">$K4</f>
        <v>1</v>
      </c>
      <c r="MS4" s="47">
        <f t="shared" ref="MS4" si="230">IF(MV4="",0,IF(MC$2=$E4,ROUND(ROUND(MT4*MU4/1000,2)*$F4/365,2),ROUND(MT4*MU4/1000,2)))</f>
        <v>0</v>
      </c>
      <c r="MT4" s="48" t="str">
        <f t="shared" ref="MT4" si="231">MN4</f>
        <v/>
      </c>
      <c r="MU4" s="49">
        <f t="shared" ref="MU4" ca="1" si="232">IF(LB4="","",NC4)</f>
        <v>3.49</v>
      </c>
      <c r="MV4" s="50" t="str">
        <f t="shared" ref="MV4" si="233">IFERROR(IF($C4="","",IF(AND($F4&lt;&gt;"",MC$2=$E4),$D4+MC$2,IF(MS$2&lt;=$E4,$D4+MC$2,""))),"")</f>
        <v/>
      </c>
      <c r="MW4" s="50">
        <f>IF($C4="","",VLOOKUP($T4,'別表第２　保険料率'!$B$7:$G$54,IF($N4=4,'別表第２　保険料率'!$F$55,'別表第２　保険料率'!$D$55)))</f>
        <v>5.36</v>
      </c>
      <c r="MX4" s="50">
        <f>IF($C4="","",VLOOKUP($T4,'別表第２　保険料率'!$B$7:$G$54,IF($N4=4,'別表第２　保険料率'!$G$55,'別表第２　保険料率'!$E$55)))</f>
        <v>4.03</v>
      </c>
      <c r="MY4" s="51">
        <f t="shared" ref="MY4" si="234">$AB$1</f>
        <v>0.13500000000000001</v>
      </c>
      <c r="MZ4" s="49">
        <f t="shared" ref="MZ4" si="235">IF(LB4="","",IF(MV4&lt;$AD$1,(1-MY4)*MW4,(1-MY4)*MX4))</f>
        <v>3.4859500000000003</v>
      </c>
      <c r="NA4" s="52">
        <f t="shared" ref="NA4" ca="1" si="236">IF(LR4="","",MK4+MZ4)</f>
        <v>75.24020000000003</v>
      </c>
      <c r="NB4" s="52">
        <f t="shared" ref="NB4" ca="1" si="237">IF(LB4="","",ROUND(NA4,2))</f>
        <v>75.239999999999995</v>
      </c>
      <c r="NC4" s="46">
        <f t="shared" ref="NC4" ca="1" si="238">IF(LB4="","",ROUND(NB4-ML4,2))</f>
        <v>3.49</v>
      </c>
      <c r="ND4" s="53" t="str">
        <f t="shared" ref="ND4" si="239">IF(NL4="","",INT(NE4*NF4*NG4*NH4/100))</f>
        <v/>
      </c>
      <c r="NE4" s="54" t="str">
        <f>IF(NL4="","",VLOOKUP(NL4,'別表第１　保険金額の標準'!$A$5:$E$200,簡易保険料算出シート!$N4+1))</f>
        <v/>
      </c>
      <c r="NF4" s="55">
        <f t="shared" ref="NF4" si="240">MP4</f>
        <v>100</v>
      </c>
      <c r="NG4" s="56">
        <f t="shared" si="215"/>
        <v>1</v>
      </c>
      <c r="NH4" s="57">
        <f t="shared" si="216"/>
        <v>1</v>
      </c>
      <c r="NI4" s="58">
        <f t="shared" ref="NI4" si="241">IF(NL4="",0,IF(MS$2=$E4,ROUND(ROUND(NJ4*NK4/1000,2)*$F4/365,2),ROUND(NJ4*NK4/1000,2)))</f>
        <v>0</v>
      </c>
      <c r="NJ4" s="59" t="str">
        <f t="shared" ref="NJ4" si="242">ND4</f>
        <v/>
      </c>
      <c r="NK4" s="60">
        <f t="shared" ref="NK4" ca="1" si="243">IF(LR4="","",NS4)</f>
        <v>3.49</v>
      </c>
      <c r="NL4" s="61" t="str">
        <f t="shared" ref="NL4" si="244">IFERROR(IF($C4="","",IF(AND($F4&lt;&gt;"",MS$2=$E4),$D4+MS$2,IF(NI$2&lt;=$E4,$D4+MS$2,""))),"")</f>
        <v/>
      </c>
      <c r="NM4" s="61">
        <f>IF($C4="","",VLOOKUP($T4,'別表第２　保険料率'!$B$7:$G$54,IF($N4=4,'別表第２　保険料率'!$F$55,'別表第２　保険料率'!$D$55)))</f>
        <v>5.36</v>
      </c>
      <c r="NN4" s="61">
        <f>IF($C4="","",VLOOKUP($T4,'別表第２　保険料率'!$B$7:$G$54,IF($N4=4,'別表第２　保険料率'!$G$55,'別表第２　保険料率'!$E$55)))</f>
        <v>4.03</v>
      </c>
      <c r="NO4" s="62">
        <f t="shared" ref="NO4" si="245">$AB$1</f>
        <v>0.13500000000000001</v>
      </c>
      <c r="NP4" s="63">
        <f t="shared" ref="NP4" si="246">IF(LR4="","",IF(NL4&lt;$AD$1,(1-NO4)*NM4,(1-NO4)*NN4))</f>
        <v>3.4859500000000003</v>
      </c>
      <c r="NQ4" s="64">
        <f t="shared" ref="NQ4" ca="1" si="247">IF(MH4="","",NA4+NP4)</f>
        <v>78.726150000000032</v>
      </c>
      <c r="NR4" s="65">
        <f t="shared" ref="NR4" ca="1" si="248">IF(LR4="","",ROUND(NQ4,2))</f>
        <v>78.73</v>
      </c>
      <c r="NS4" s="66">
        <f t="shared" ref="NS4" ca="1" si="249">IF(LR4="","",ROUND(NR4-NB4,2))</f>
        <v>3.49</v>
      </c>
      <c r="NT4" s="42" t="str">
        <f t="shared" ref="NT4" si="250">IF(OB4="","",INT(NU4*NV4*NW4*NX4/100))</f>
        <v/>
      </c>
      <c r="NU4" s="43" t="str">
        <f>IF(OB4="","",VLOOKUP(OB4,'別表第１　保険金額の標準'!$A$5:$E$200,簡易保険料算出シート!$N4+1))</f>
        <v/>
      </c>
      <c r="NV4" s="44">
        <f t="shared" ref="NV4" si="251">NF4</f>
        <v>100</v>
      </c>
      <c r="NW4" s="45">
        <f t="shared" si="228"/>
        <v>1</v>
      </c>
      <c r="NX4" s="46">
        <f t="shared" si="229"/>
        <v>1</v>
      </c>
      <c r="NY4" s="47">
        <f t="shared" ref="NY4" si="252">IF(OB4="",0,IF(NI$2=$E4,ROUND(ROUND(NZ4*OA4/1000,2)*$F4/365,2),ROUND(NZ4*OA4/1000,2)))</f>
        <v>0</v>
      </c>
      <c r="NZ4" s="48" t="str">
        <f t="shared" ref="NZ4" si="253">NT4</f>
        <v/>
      </c>
      <c r="OA4" s="49">
        <f t="shared" ref="OA4" ca="1" si="254">IF(MH4="","",OI4)</f>
        <v>3.48</v>
      </c>
      <c r="OB4" s="50" t="str">
        <f t="shared" ref="OB4" si="255">IFERROR(IF($C4="","",IF(AND($F4&lt;&gt;"",NI$2=$E4),$D4+NI$2,IF(NY$2&lt;=$E4,$D4+NI$2,""))),"")</f>
        <v/>
      </c>
      <c r="OC4" s="50">
        <f>IF($C4="","",VLOOKUP($T4,'別表第２　保険料率'!$B$7:$G$54,IF($N4=4,'別表第２　保険料率'!$F$55,'別表第２　保険料率'!$D$55)))</f>
        <v>5.36</v>
      </c>
      <c r="OD4" s="50">
        <f>IF($C4="","",VLOOKUP($T4,'別表第２　保険料率'!$B$7:$G$54,IF($N4=4,'別表第２　保険料率'!$G$55,'別表第２　保険料率'!$E$55)))</f>
        <v>4.03</v>
      </c>
      <c r="OE4" s="51">
        <f t="shared" ref="OE4" si="256">$AB$1</f>
        <v>0.13500000000000001</v>
      </c>
      <c r="OF4" s="49">
        <f t="shared" ref="OF4" si="257">IF(MH4="","",IF(OB4&lt;$AD$1,(1-OE4)*OC4,(1-OE4)*OD4))</f>
        <v>3.4859500000000003</v>
      </c>
      <c r="OG4" s="52">
        <f t="shared" ref="OG4" ca="1" si="258">IF(MX4="","",NQ4+OF4)</f>
        <v>82.212100000000035</v>
      </c>
      <c r="OH4" s="52">
        <f t="shared" ref="OH4" ca="1" si="259">IF(MH4="","",ROUND(OG4,2))</f>
        <v>82.21</v>
      </c>
      <c r="OI4" s="46">
        <f t="shared" ref="OI4" ca="1" si="260">IF(MH4="","",ROUND(OH4-NR4,2))</f>
        <v>3.48</v>
      </c>
      <c r="OJ4" s="53" t="str">
        <f t="shared" ref="OJ4" si="261">IF(OR4="","",INT(OK4*OL4*OM4*ON4/100))</f>
        <v/>
      </c>
      <c r="OK4" s="54" t="str">
        <f>IF(OR4="","",VLOOKUP(OR4,'別表第１　保険金額の標準'!$A$5:$E$200,簡易保険料算出シート!$N4+1))</f>
        <v/>
      </c>
      <c r="OL4" s="55">
        <f t="shared" ref="OL4" si="262">NV4</f>
        <v>100</v>
      </c>
      <c r="OM4" s="56">
        <f t="shared" ref="OM4:PS4" si="263">$S4</f>
        <v>1</v>
      </c>
      <c r="ON4" s="57">
        <f t="shared" ref="ON4:PT4" si="264">$K4</f>
        <v>1</v>
      </c>
      <c r="OO4" s="58">
        <f t="shared" ref="OO4" si="265">IF(OR4="",0,IF(NY$2=$E4,ROUND(ROUND(OP4*OQ4/1000,2)*$F4/365,2),ROUND(OP4*OQ4/1000,2)))</f>
        <v>0</v>
      </c>
      <c r="OP4" s="59" t="str">
        <f t="shared" ref="OP4" si="266">OJ4</f>
        <v/>
      </c>
      <c r="OQ4" s="60">
        <f t="shared" ref="OQ4" ca="1" si="267">IF(MX4="","",OY4)</f>
        <v>3.49</v>
      </c>
      <c r="OR4" s="61" t="str">
        <f t="shared" ref="OR4" si="268">IFERROR(IF($C4="","",IF(AND($F4&lt;&gt;"",NY$2=$E4),$D4+NY$2,IF(OO$2&lt;=$E4,$D4+NY$2,""))),"")</f>
        <v/>
      </c>
      <c r="OS4" s="61">
        <f>IF($C4="","",VLOOKUP($T4,'別表第２　保険料率'!$B$7:$G$54,IF($N4=4,'別表第２　保険料率'!$F$55,'別表第２　保険料率'!$D$55)))</f>
        <v>5.36</v>
      </c>
      <c r="OT4" s="61">
        <f>IF($C4="","",VLOOKUP($T4,'別表第２　保険料率'!$B$7:$G$54,IF($N4=4,'別表第２　保険料率'!$G$55,'別表第２　保険料率'!$E$55)))</f>
        <v>4.03</v>
      </c>
      <c r="OU4" s="62">
        <f t="shared" ref="OU4" si="269">$AB$1</f>
        <v>0.13500000000000001</v>
      </c>
      <c r="OV4" s="63">
        <f t="shared" ref="OV4" si="270">IF(MX4="","",IF(OR4&lt;$AD$1,(1-OU4)*OS4,(1-OU4)*OT4))</f>
        <v>3.4859500000000003</v>
      </c>
      <c r="OW4" s="64">
        <f t="shared" ref="OW4" ca="1" si="271">IF(NN4="","",OG4+OV4)</f>
        <v>85.698050000000038</v>
      </c>
      <c r="OX4" s="65">
        <f t="shared" ref="OX4" ca="1" si="272">IF(MX4="","",ROUND(OW4,2))</f>
        <v>85.7</v>
      </c>
      <c r="OY4" s="66">
        <f t="shared" ref="OY4" ca="1" si="273">IF(MX4="","",ROUND(OX4-OH4,2))</f>
        <v>3.49</v>
      </c>
      <c r="OZ4" s="42" t="str">
        <f t="shared" ref="OZ4" si="274">IF(PH4="","",INT(PA4*PB4*PC4*PD4/100))</f>
        <v/>
      </c>
      <c r="PA4" s="43" t="str">
        <f>IF(PH4="","",VLOOKUP(PH4,'別表第１　保険金額の標準'!$A$5:$E$200,簡易保険料算出シート!$N4+1))</f>
        <v/>
      </c>
      <c r="PB4" s="44">
        <f t="shared" ref="PB4" si="275">OL4</f>
        <v>100</v>
      </c>
      <c r="PC4" s="45">
        <f t="shared" ref="PC4:QI4" si="276">$S4</f>
        <v>1</v>
      </c>
      <c r="PD4" s="46">
        <f t="shared" ref="PD4:QJ4" si="277">$K4</f>
        <v>1</v>
      </c>
      <c r="PE4" s="47">
        <f t="shared" ref="PE4" si="278">IF(PH4="",0,IF(OO$2=$E4,ROUND(ROUND(PF4*PG4/1000,2)*$F4/365,2),ROUND(PF4*PG4/1000,2)))</f>
        <v>0</v>
      </c>
      <c r="PF4" s="48" t="str">
        <f t="shared" ref="PF4" si="279">OZ4</f>
        <v/>
      </c>
      <c r="PG4" s="49">
        <f t="shared" ref="PG4" ca="1" si="280">IF(NN4="","",PO4)</f>
        <v>3.48</v>
      </c>
      <c r="PH4" s="50" t="str">
        <f t="shared" ref="PH4" si="281">IFERROR(IF($C4="","",IF(AND($F4&lt;&gt;"",OO$2=$E4),$D4+OO$2,IF(PE$2&lt;=$E4,$D4+OO$2,""))),"")</f>
        <v/>
      </c>
      <c r="PI4" s="50">
        <f>IF($C4="","",VLOOKUP($T4,'別表第２　保険料率'!$B$7:$G$54,IF($N4=4,'別表第２　保険料率'!$F$55,'別表第２　保険料率'!$D$55)))</f>
        <v>5.36</v>
      </c>
      <c r="PJ4" s="50">
        <f>IF($C4="","",VLOOKUP($T4,'別表第２　保険料率'!$B$7:$G$54,IF($N4=4,'別表第２　保険料率'!$G$55,'別表第２　保険料率'!$E$55)))</f>
        <v>4.03</v>
      </c>
      <c r="PK4" s="51">
        <f t="shared" ref="PK4" si="282">$AB$1</f>
        <v>0.13500000000000001</v>
      </c>
      <c r="PL4" s="49">
        <f t="shared" ref="PL4" si="283">IF(NN4="","",IF(PH4&lt;$AD$1,(1-PK4)*PI4,(1-PK4)*PJ4))</f>
        <v>3.4859500000000003</v>
      </c>
      <c r="PM4" s="52">
        <f t="shared" ref="PM4" ca="1" si="284">IF(OD4="","",OW4+PL4)</f>
        <v>89.18400000000004</v>
      </c>
      <c r="PN4" s="52">
        <f t="shared" ref="PN4" ca="1" si="285">IF(NN4="","",ROUND(PM4,2))</f>
        <v>89.18</v>
      </c>
      <c r="PO4" s="46">
        <f t="shared" ref="PO4" ca="1" si="286">IF(NN4="","",ROUND(PN4-OX4,2))</f>
        <v>3.48</v>
      </c>
      <c r="PP4" s="53" t="str">
        <f t="shared" ref="PP4" si="287">IF(PX4="","",INT(PQ4*PR4*PS4*PT4/100))</f>
        <v/>
      </c>
      <c r="PQ4" s="54" t="str">
        <f>IF(PX4="","",VLOOKUP(PX4,'別表第１　保険金額の標準'!$A$5:$E$200,簡易保険料算出シート!$N4+1))</f>
        <v/>
      </c>
      <c r="PR4" s="55">
        <f t="shared" ref="PR4" si="288">PB4</f>
        <v>100</v>
      </c>
      <c r="PS4" s="56">
        <f t="shared" si="263"/>
        <v>1</v>
      </c>
      <c r="PT4" s="57">
        <f t="shared" si="264"/>
        <v>1</v>
      </c>
      <c r="PU4" s="58">
        <f t="shared" ref="PU4" si="289">IF(PX4="",0,IF(PE$2=$E4,ROUND(ROUND(PV4*PW4/1000,2)*$F4/365,2),ROUND(PV4*PW4/1000,2)))</f>
        <v>0</v>
      </c>
      <c r="PV4" s="59" t="str">
        <f t="shared" ref="PV4" si="290">PP4</f>
        <v/>
      </c>
      <c r="PW4" s="60">
        <f t="shared" ref="PW4" ca="1" si="291">IF(OD4="","",QE4)</f>
        <v>3.49</v>
      </c>
      <c r="PX4" s="61" t="str">
        <f t="shared" ref="PX4" si="292">IFERROR(IF($C4="","",IF(AND($F4&lt;&gt;"",PE$2=$E4),$D4+PE$2,IF(PU$2&lt;=$E4,$D4+PE$2,""))),"")</f>
        <v/>
      </c>
      <c r="PY4" s="61">
        <f>IF($C4="","",VLOOKUP($T4,'別表第２　保険料率'!$B$7:$G$54,IF($N4=4,'別表第２　保険料率'!$F$55,'別表第２　保険料率'!$D$55)))</f>
        <v>5.36</v>
      </c>
      <c r="PZ4" s="61">
        <f>IF($C4="","",VLOOKUP($T4,'別表第２　保険料率'!$B$7:$G$54,IF($N4=4,'別表第２　保険料率'!$G$55,'別表第２　保険料率'!$E$55)))</f>
        <v>4.03</v>
      </c>
      <c r="QA4" s="62">
        <f t="shared" ref="QA4" si="293">$AB$1</f>
        <v>0.13500000000000001</v>
      </c>
      <c r="QB4" s="63">
        <f t="shared" ref="QB4" si="294">IF(OD4="","",IF(PX4&lt;$AD$1,(1-QA4)*PY4,(1-QA4)*PZ4))</f>
        <v>3.4859500000000003</v>
      </c>
      <c r="QC4" s="64">
        <f t="shared" ref="QC4" ca="1" si="295">IF(OT4="","",PM4+QB4)</f>
        <v>92.669950000000043</v>
      </c>
      <c r="QD4" s="65">
        <f t="shared" ref="QD4" ca="1" si="296">IF(OD4="","",ROUND(QC4,2))</f>
        <v>92.67</v>
      </c>
      <c r="QE4" s="66">
        <f t="shared" ref="QE4" ca="1" si="297">IF(OD4="","",ROUND(QD4-PN4,2))</f>
        <v>3.49</v>
      </c>
      <c r="QF4" s="42" t="str">
        <f t="shared" ref="QF4" si="298">IF(QN4="","",INT(QG4*QH4*QI4*QJ4/100))</f>
        <v/>
      </c>
      <c r="QG4" s="43" t="str">
        <f>IF(QN4="","",VLOOKUP(QN4,'別表第１　保険金額の標準'!$A$5:$E$200,簡易保険料算出シート!$N4+1))</f>
        <v/>
      </c>
      <c r="QH4" s="44">
        <f t="shared" ref="QH4" si="299">PR4</f>
        <v>100</v>
      </c>
      <c r="QI4" s="45">
        <f t="shared" si="276"/>
        <v>1</v>
      </c>
      <c r="QJ4" s="46">
        <f t="shared" si="277"/>
        <v>1</v>
      </c>
      <c r="QK4" s="47">
        <f t="shared" ref="QK4" si="300">IF(QN4="",0,IF(PU$2=$E4,ROUND(ROUND(QL4*QM4/1000,2)*$F4/365,2),ROUND(QL4*QM4/1000,2)))</f>
        <v>0</v>
      </c>
      <c r="QL4" s="48" t="str">
        <f t="shared" ref="QL4" si="301">QF4</f>
        <v/>
      </c>
      <c r="QM4" s="49">
        <f t="shared" ref="QM4" ca="1" si="302">IF(OT4="","",QU4)</f>
        <v>3.49</v>
      </c>
      <c r="QN4" s="50" t="str">
        <f t="shared" ref="QN4" si="303">IFERROR(IF($C4="","",IF(AND($F4&lt;&gt;"",PU$2=$E4),$D4+PU$2,IF(QK$2&lt;=$E4,$D4+PU$2,""))),"")</f>
        <v/>
      </c>
      <c r="QO4" s="50">
        <f>IF($C4="","",VLOOKUP($T4,'別表第２　保険料率'!$B$7:$G$54,IF($N4=4,'別表第２　保険料率'!$F$55,'別表第２　保険料率'!$D$55)))</f>
        <v>5.36</v>
      </c>
      <c r="QP4" s="50">
        <f>IF($C4="","",VLOOKUP($T4,'別表第２　保険料率'!$B$7:$G$54,IF($N4=4,'別表第２　保険料率'!$G$55,'別表第２　保険料率'!$E$55)))</f>
        <v>4.03</v>
      </c>
      <c r="QQ4" s="51">
        <f t="shared" ref="QQ4" si="304">$AB$1</f>
        <v>0.13500000000000001</v>
      </c>
      <c r="QR4" s="49">
        <f t="shared" ref="QR4" si="305">IF(OT4="","",IF(QN4&lt;$AD$1,(1-QQ4)*QO4,(1-QQ4)*QP4))</f>
        <v>3.4859500000000003</v>
      </c>
      <c r="QS4" s="52">
        <f t="shared" ref="QS4" ca="1" si="306">IF(PJ4="","",QC4+QR4)</f>
        <v>96.155900000000045</v>
      </c>
      <c r="QT4" s="52">
        <f t="shared" ref="QT4" ca="1" si="307">IF(OT4="","",ROUND(QS4,2))</f>
        <v>96.16</v>
      </c>
      <c r="QU4" s="46">
        <f t="shared" ref="QU4" ca="1" si="308">IF(OT4="","",ROUND(QT4-QD4,2))</f>
        <v>3.49</v>
      </c>
      <c r="QV4" s="53" t="str">
        <f t="shared" ref="QV4" si="309">IF(RD4="","",INT(QW4*QX4*QY4*QZ4/100))</f>
        <v/>
      </c>
      <c r="QW4" s="54" t="str">
        <f>IF(RD4="","",VLOOKUP(RD4,'別表第１　保険金額の標準'!$A$5:$E$200,簡易保険料算出シート!$N4+1))</f>
        <v/>
      </c>
      <c r="QX4" s="55">
        <f t="shared" ref="QX4" si="310">QH4</f>
        <v>100</v>
      </c>
      <c r="QY4" s="56">
        <f t="shared" ref="QY4:SE4" si="311">$S4</f>
        <v>1</v>
      </c>
      <c r="QZ4" s="57">
        <f t="shared" ref="QZ4:SF4" si="312">$K4</f>
        <v>1</v>
      </c>
      <c r="RA4" s="58">
        <f t="shared" ref="RA4" si="313">IF(RD4="",0,IF(QK$2=$E4,ROUND(ROUND(RB4*RC4/1000,2)*$F4/365,2),ROUND(RB4*RC4/1000,2)))</f>
        <v>0</v>
      </c>
      <c r="RB4" s="59" t="str">
        <f t="shared" ref="RB4" si="314">QV4</f>
        <v/>
      </c>
      <c r="RC4" s="60">
        <f t="shared" ref="RC4" ca="1" si="315">IF(PJ4="","",RK4)</f>
        <v>3.48</v>
      </c>
      <c r="RD4" s="61" t="str">
        <f t="shared" ref="RD4" si="316">IFERROR(IF($C4="","",IF(AND($F4&lt;&gt;"",QK$2=$E4),$D4+QK$2,IF(RA$2&lt;=$E4,$D4+QK$2,""))),"")</f>
        <v/>
      </c>
      <c r="RE4" s="61">
        <f>IF($C4="","",VLOOKUP($T4,'別表第２　保険料率'!$B$7:$G$54,IF($N4=4,'別表第２　保険料率'!$F$55,'別表第２　保険料率'!$D$55)))</f>
        <v>5.36</v>
      </c>
      <c r="RF4" s="61">
        <f>IF($C4="","",VLOOKUP($T4,'別表第２　保険料率'!$B$7:$G$54,IF($N4=4,'別表第２　保険料率'!$G$55,'別表第２　保険料率'!$E$55)))</f>
        <v>4.03</v>
      </c>
      <c r="RG4" s="62">
        <f t="shared" ref="RG4" si="317">$AB$1</f>
        <v>0.13500000000000001</v>
      </c>
      <c r="RH4" s="63">
        <f t="shared" ref="RH4" si="318">IF(PJ4="","",IF(RD4&lt;$AD$1,(1-RG4)*RE4,(1-RG4)*RF4))</f>
        <v>3.4859500000000003</v>
      </c>
      <c r="RI4" s="64">
        <f t="shared" ref="RI4" ca="1" si="319">IF(PZ4="","",QS4+RH4)</f>
        <v>99.641850000000048</v>
      </c>
      <c r="RJ4" s="65">
        <f t="shared" ref="RJ4" ca="1" si="320">IF(PJ4="","",ROUND(RI4,2))</f>
        <v>99.64</v>
      </c>
      <c r="RK4" s="66">
        <f t="shared" ref="RK4" ca="1" si="321">IF(PJ4="","",ROUND(RJ4-QT4,2))</f>
        <v>3.48</v>
      </c>
      <c r="RL4" s="42" t="str">
        <f t="shared" ref="RL4" si="322">IF(RT4="","",INT(RM4*RN4*RO4*RP4/100))</f>
        <v/>
      </c>
      <c r="RM4" s="43" t="str">
        <f>IF(RT4="","",VLOOKUP(RT4,'別表第１　保険金額の標準'!$A$5:$E$200,簡易保険料算出シート!$N4+1))</f>
        <v/>
      </c>
      <c r="RN4" s="44">
        <f t="shared" ref="RN4" si="323">QX4</f>
        <v>100</v>
      </c>
      <c r="RO4" s="45">
        <f t="shared" ref="RO4:SU4" si="324">$S4</f>
        <v>1</v>
      </c>
      <c r="RP4" s="46">
        <f t="shared" ref="RP4:SV4" si="325">$K4</f>
        <v>1</v>
      </c>
      <c r="RQ4" s="47">
        <f t="shared" ref="RQ4" si="326">IF(RT4="",0,IF(RA$2=$E4,ROUND(ROUND(RR4*RS4/1000,2)*$F4/365,2),ROUND(RR4*RS4/1000,2)))</f>
        <v>0</v>
      </c>
      <c r="RR4" s="48" t="str">
        <f t="shared" ref="RR4" si="327">RL4</f>
        <v/>
      </c>
      <c r="RS4" s="49">
        <f t="shared" ref="RS4" ca="1" si="328">IF(PZ4="","",SA4)</f>
        <v>3.49</v>
      </c>
      <c r="RT4" s="50" t="str">
        <f t="shared" ref="RT4" si="329">IFERROR(IF($C4="","",IF(AND($F4&lt;&gt;"",RA$2=$E4),$D4+RA$2,IF(RQ$2&lt;=$E4,$D4+RA$2,""))),"")</f>
        <v/>
      </c>
      <c r="RU4" s="50">
        <f>IF($C4="","",VLOOKUP($T4,'別表第２　保険料率'!$B$7:$G$54,IF($N4=4,'別表第２　保険料率'!$F$55,'別表第２　保険料率'!$D$55)))</f>
        <v>5.36</v>
      </c>
      <c r="RV4" s="50">
        <f>IF($C4="","",VLOOKUP($T4,'別表第２　保険料率'!$B$7:$G$54,IF($N4=4,'別表第２　保険料率'!$G$55,'別表第２　保険料率'!$E$55)))</f>
        <v>4.03</v>
      </c>
      <c r="RW4" s="51">
        <f t="shared" ref="RW4" si="330">$AB$1</f>
        <v>0.13500000000000001</v>
      </c>
      <c r="RX4" s="49">
        <f t="shared" ref="RX4" si="331">IF(PZ4="","",IF(RT4&lt;$AD$1,(1-RW4)*RU4,(1-RW4)*RV4))</f>
        <v>3.4859500000000003</v>
      </c>
      <c r="RY4" s="52">
        <f t="shared" ref="RY4" ca="1" si="332">IF(QP4="","",RI4+RX4)</f>
        <v>103.12780000000005</v>
      </c>
      <c r="RZ4" s="52">
        <f t="shared" ref="RZ4" ca="1" si="333">IF(PZ4="","",ROUND(RY4,2))</f>
        <v>103.13</v>
      </c>
      <c r="SA4" s="46">
        <f t="shared" ref="SA4" ca="1" si="334">IF(PZ4="","",ROUND(RZ4-RJ4,2))</f>
        <v>3.49</v>
      </c>
      <c r="SB4" s="53" t="str">
        <f t="shared" ref="SB4" si="335">IF(SJ4="","",INT(SC4*SD4*SE4*SF4/100))</f>
        <v/>
      </c>
      <c r="SC4" s="54" t="str">
        <f>IF(SJ4="","",VLOOKUP(SJ4,'別表第１　保険金額の標準'!$A$5:$E$200,簡易保険料算出シート!$N4+1))</f>
        <v/>
      </c>
      <c r="SD4" s="55">
        <f t="shared" ref="SD4" si="336">RN4</f>
        <v>100</v>
      </c>
      <c r="SE4" s="56">
        <f t="shared" si="311"/>
        <v>1</v>
      </c>
      <c r="SF4" s="57">
        <f t="shared" si="312"/>
        <v>1</v>
      </c>
      <c r="SG4" s="58">
        <f t="shared" ref="SG4" si="337">IF(SJ4="",0,IF(RQ$2=$E4,ROUND(ROUND(SH4*SI4/1000,2)*$F4/365,2),ROUND(SH4*SI4/1000,2)))</f>
        <v>0</v>
      </c>
      <c r="SH4" s="59" t="str">
        <f t="shared" ref="SH4" si="338">SB4</f>
        <v/>
      </c>
      <c r="SI4" s="60">
        <f t="shared" ref="SI4" ca="1" si="339">IF(QP4="","",SQ4)</f>
        <v>3.48</v>
      </c>
      <c r="SJ4" s="61" t="str">
        <f t="shared" ref="SJ4" si="340">IFERROR(IF($C4="","",IF(AND($F4&lt;&gt;"",RQ$2=$E4),$D4+RQ$2,IF(SG$2&lt;=$E4,$D4+RQ$2,""))),"")</f>
        <v/>
      </c>
      <c r="SK4" s="61">
        <f>IF($C4="","",VLOOKUP($T4,'別表第２　保険料率'!$B$7:$G$54,IF($N4=4,'別表第２　保険料率'!$F$55,'別表第２　保険料率'!$D$55)))</f>
        <v>5.36</v>
      </c>
      <c r="SL4" s="61">
        <f>IF($C4="","",VLOOKUP($T4,'別表第２　保険料率'!$B$7:$G$54,IF($N4=4,'別表第２　保険料率'!$G$55,'別表第２　保険料率'!$E$55)))</f>
        <v>4.03</v>
      </c>
      <c r="SM4" s="62">
        <f t="shared" ref="SM4" si="341">$AB$1</f>
        <v>0.13500000000000001</v>
      </c>
      <c r="SN4" s="63">
        <f t="shared" ref="SN4" si="342">IF(QP4="","",IF(SJ4&lt;$AD$1,(1-SM4)*SK4,(1-SM4)*SL4))</f>
        <v>3.4859500000000003</v>
      </c>
      <c r="SO4" s="64">
        <f t="shared" ref="SO4" ca="1" si="343">IF(RF4="","",RY4+SN4)</f>
        <v>106.61375000000005</v>
      </c>
      <c r="SP4" s="65">
        <f t="shared" ref="SP4" ca="1" si="344">IF(QP4="","",ROUND(SO4,2))</f>
        <v>106.61</v>
      </c>
      <c r="SQ4" s="66">
        <f t="shared" ref="SQ4" ca="1" si="345">IF(QP4="","",ROUND(SP4-RZ4,2))</f>
        <v>3.48</v>
      </c>
      <c r="SR4" s="42" t="str">
        <f t="shared" ref="SR4" si="346">IF(SZ4="","",INT(SS4*ST4*SU4*SV4/100))</f>
        <v/>
      </c>
      <c r="SS4" s="43" t="str">
        <f>IF(SZ4="","",VLOOKUP(SZ4,'別表第１　保険金額の標準'!$A$5:$E$200,簡易保険料算出シート!$N4+1))</f>
        <v/>
      </c>
      <c r="ST4" s="44">
        <f t="shared" ref="ST4" si="347">SD4</f>
        <v>100</v>
      </c>
      <c r="SU4" s="45">
        <f t="shared" si="324"/>
        <v>1</v>
      </c>
      <c r="SV4" s="46">
        <f t="shared" si="325"/>
        <v>1</v>
      </c>
      <c r="SW4" s="47">
        <f t="shared" ref="SW4" si="348">IF(SZ4="",0,IF(SG$2=$E4,ROUND(ROUND(SX4*SY4/1000,2)*$F4/365,2),ROUND(SX4*SY4/1000,2)))</f>
        <v>0</v>
      </c>
      <c r="SX4" s="48" t="str">
        <f t="shared" ref="SX4" si="349">SR4</f>
        <v/>
      </c>
      <c r="SY4" s="49">
        <f t="shared" ref="SY4" ca="1" si="350">IF(RF4="","",TG4)</f>
        <v>3.49</v>
      </c>
      <c r="SZ4" s="50" t="str">
        <f t="shared" ref="SZ4" si="351">IFERROR(IF($C4="","",IF(AND($F4&lt;&gt;"",SG$2=$E4),$D4+SG$2,IF(SW$2&lt;=$E4,$D4+SG$2,""))),"")</f>
        <v/>
      </c>
      <c r="TA4" s="50">
        <f>IF($C4="","",VLOOKUP($T4,'別表第２　保険料率'!$B$7:$G$54,IF($N4=4,'別表第２　保険料率'!$F$55,'別表第２　保険料率'!$D$55)))</f>
        <v>5.36</v>
      </c>
      <c r="TB4" s="50">
        <f>IF($C4="","",VLOOKUP($T4,'別表第２　保険料率'!$B$7:$G$54,IF($N4=4,'別表第２　保険料率'!$G$55,'別表第２　保険料率'!$E$55)))</f>
        <v>4.03</v>
      </c>
      <c r="TC4" s="51">
        <f t="shared" ref="TC4" si="352">$AB$1</f>
        <v>0.13500000000000001</v>
      </c>
      <c r="TD4" s="49">
        <f t="shared" ref="TD4" si="353">IF(RF4="","",IF(SZ4&lt;$AD$1,(1-TC4)*TA4,(1-TC4)*TB4))</f>
        <v>3.4859500000000003</v>
      </c>
      <c r="TE4" s="52">
        <f t="shared" ref="TE4" ca="1" si="354">IF(RV4="","",SO4+TD4)</f>
        <v>110.09970000000006</v>
      </c>
      <c r="TF4" s="52">
        <f t="shared" ref="TF4" ca="1" si="355">IF(RF4="","",ROUND(TE4,2))</f>
        <v>110.1</v>
      </c>
      <c r="TG4" s="46">
        <f t="shared" ref="TG4" ca="1" si="356">IF(RF4="","",ROUND(TF4-SP4,2))</f>
        <v>3.49</v>
      </c>
      <c r="TH4" s="53" t="str">
        <f t="shared" ref="TH4" si="357">IF(TP4="","",INT(TI4*TJ4*TK4*TL4/100))</f>
        <v/>
      </c>
      <c r="TI4" s="54" t="str">
        <f>IF(TP4="","",VLOOKUP(TP4,'別表第１　保険金額の標準'!$A$5:$E$200,簡易保険料算出シート!$N4+1))</f>
        <v/>
      </c>
      <c r="TJ4" s="55">
        <f t="shared" ref="TJ4" si="358">ST4</f>
        <v>100</v>
      </c>
      <c r="TK4" s="56">
        <f t="shared" ref="TK4:UQ4" si="359">$S4</f>
        <v>1</v>
      </c>
      <c r="TL4" s="57">
        <f t="shared" ref="TL4:UR4" si="360">$K4</f>
        <v>1</v>
      </c>
      <c r="TM4" s="58">
        <f t="shared" ref="TM4" si="361">IF(TP4="",0,IF(SW$2=$E4,ROUND(ROUND(TN4*TO4/1000,2)*$F4/365,2),ROUND(TN4*TO4/1000,2)))</f>
        <v>0</v>
      </c>
      <c r="TN4" s="59" t="str">
        <f t="shared" ref="TN4" si="362">TH4</f>
        <v/>
      </c>
      <c r="TO4" s="60">
        <f t="shared" ref="TO4" ca="1" si="363">IF(RV4="","",TW4)</f>
        <v>3.49</v>
      </c>
      <c r="TP4" s="61" t="str">
        <f t="shared" ref="TP4" si="364">IFERROR(IF($C4="","",IF(AND($F4&lt;&gt;"",SW$2=$E4),$D4+SW$2,IF(TM$2&lt;=$E4,$D4+SW$2,""))),"")</f>
        <v/>
      </c>
      <c r="TQ4" s="61">
        <f>IF($C4="","",VLOOKUP($T4,'別表第２　保険料率'!$B$7:$G$54,IF($N4=4,'別表第２　保険料率'!$F$55,'別表第２　保険料率'!$D$55)))</f>
        <v>5.36</v>
      </c>
      <c r="TR4" s="61">
        <f>IF($C4="","",VLOOKUP($T4,'別表第２　保険料率'!$B$7:$G$54,IF($N4=4,'別表第２　保険料率'!$G$55,'別表第２　保険料率'!$E$55)))</f>
        <v>4.03</v>
      </c>
      <c r="TS4" s="62">
        <f t="shared" ref="TS4" si="365">$AB$1</f>
        <v>0.13500000000000001</v>
      </c>
      <c r="TT4" s="63">
        <f t="shared" ref="TT4" si="366">IF(RV4="","",IF(TP4&lt;$AD$1,(1-TS4)*TQ4,(1-TS4)*TR4))</f>
        <v>3.4859500000000003</v>
      </c>
      <c r="TU4" s="64">
        <f t="shared" ref="TU4" ca="1" si="367">IF(SL4="","",TE4+TT4)</f>
        <v>113.58565000000006</v>
      </c>
      <c r="TV4" s="65">
        <f t="shared" ref="TV4" ca="1" si="368">IF(RV4="","",ROUND(TU4,2))</f>
        <v>113.59</v>
      </c>
      <c r="TW4" s="66">
        <f t="shared" ref="TW4" ca="1" si="369">IF(RV4="","",ROUND(TV4-TF4,2))</f>
        <v>3.49</v>
      </c>
      <c r="TX4" s="42" t="str">
        <f t="shared" ref="TX4" si="370">IF(UF4="","",INT(TY4*TZ4*UA4*UB4/100))</f>
        <v/>
      </c>
      <c r="TY4" s="43" t="str">
        <f>IF(UF4="","",VLOOKUP(UF4,'別表第１　保険金額の標準'!$A$5:$E$200,簡易保険料算出シート!$N4+1))</f>
        <v/>
      </c>
      <c r="TZ4" s="44">
        <f t="shared" ref="TZ4" si="371">TJ4</f>
        <v>100</v>
      </c>
      <c r="UA4" s="45">
        <f t="shared" ref="UA4:VG4" si="372">$S4</f>
        <v>1</v>
      </c>
      <c r="UB4" s="46">
        <f t="shared" ref="UB4:VH4" si="373">$K4</f>
        <v>1</v>
      </c>
      <c r="UC4" s="47">
        <f t="shared" ref="UC4" si="374">IF(UF4="",0,IF(TM$2=$E4,ROUND(ROUND(UD4*UE4/1000,2)*$F4/365,2),ROUND(UD4*UE4/1000,2)))</f>
        <v>0</v>
      </c>
      <c r="UD4" s="48" t="str">
        <f t="shared" ref="UD4" si="375">TX4</f>
        <v/>
      </c>
      <c r="UE4" s="49">
        <f t="shared" ref="UE4" ca="1" si="376">IF(SL4="","",UM4)</f>
        <v>3.48</v>
      </c>
      <c r="UF4" s="50" t="str">
        <f t="shared" ref="UF4" si="377">IFERROR(IF($C4="","",IF(AND($F4&lt;&gt;"",TM$2=$E4),$D4+TM$2,IF(UC$2&lt;=$E4,$D4+TM$2,""))),"")</f>
        <v/>
      </c>
      <c r="UG4" s="50">
        <f>IF($C4="","",VLOOKUP($T4,'別表第２　保険料率'!$B$7:$G$54,IF($N4=4,'別表第２　保険料率'!$F$55,'別表第２　保険料率'!$D$55)))</f>
        <v>5.36</v>
      </c>
      <c r="UH4" s="50">
        <f>IF($C4="","",VLOOKUP($T4,'別表第２　保険料率'!$B$7:$G$54,IF($N4=4,'別表第２　保険料率'!$G$55,'別表第２　保険料率'!$E$55)))</f>
        <v>4.03</v>
      </c>
      <c r="UI4" s="51">
        <f t="shared" ref="UI4" si="378">$AB$1</f>
        <v>0.13500000000000001</v>
      </c>
      <c r="UJ4" s="49">
        <f t="shared" ref="UJ4" si="379">IF(SL4="","",IF(UF4&lt;$AD$1,(1-UI4)*UG4,(1-UI4)*UH4))</f>
        <v>3.4859500000000003</v>
      </c>
      <c r="UK4" s="52">
        <f t="shared" ref="UK4" ca="1" si="380">IF(TB4="","",TU4+UJ4)</f>
        <v>117.07160000000006</v>
      </c>
      <c r="UL4" s="52">
        <f t="shared" ref="UL4" ca="1" si="381">IF(SL4="","",ROUND(UK4,2))</f>
        <v>117.07</v>
      </c>
      <c r="UM4" s="46">
        <f t="shared" ref="UM4" ca="1" si="382">IF(SL4="","",ROUND(UL4-TV4,2))</f>
        <v>3.48</v>
      </c>
      <c r="UN4" s="53" t="str">
        <f t="shared" ref="UN4" si="383">IF(UV4="","",INT(UO4*UP4*UQ4*UR4/100))</f>
        <v/>
      </c>
      <c r="UO4" s="54" t="str">
        <f>IF(UV4="","",VLOOKUP(UV4,'別表第１　保険金額の標準'!$A$5:$E$200,簡易保険料算出シート!$N4+1))</f>
        <v/>
      </c>
      <c r="UP4" s="55">
        <f t="shared" ref="UP4" si="384">TZ4</f>
        <v>100</v>
      </c>
      <c r="UQ4" s="56">
        <f t="shared" si="359"/>
        <v>1</v>
      </c>
      <c r="UR4" s="57">
        <f t="shared" si="360"/>
        <v>1</v>
      </c>
      <c r="US4" s="58">
        <f t="shared" ref="US4" si="385">IF(UV4="",0,IF(UC$2=$E4,ROUND(ROUND(UT4*UU4/1000,2)*$F4/365,2),ROUND(UT4*UU4/1000,2)))</f>
        <v>0</v>
      </c>
      <c r="UT4" s="59" t="str">
        <f t="shared" ref="UT4" si="386">UN4</f>
        <v/>
      </c>
      <c r="UU4" s="60">
        <f t="shared" ref="UU4" ca="1" si="387">IF(TB4="","",VC4)</f>
        <v>3.49</v>
      </c>
      <c r="UV4" s="61" t="str">
        <f t="shared" ref="UV4" si="388">IFERROR(IF($C4="","",IF(AND($F4&lt;&gt;"",UC$2=$E4),$D4+UC$2,IF(US$2&lt;=$E4,$D4+UC$2,""))),"")</f>
        <v/>
      </c>
      <c r="UW4" s="61">
        <f>IF($C4="","",VLOOKUP($T4,'別表第２　保険料率'!$B$7:$G$54,IF($N4=4,'別表第２　保険料率'!$F$55,'別表第２　保険料率'!$D$55)))</f>
        <v>5.36</v>
      </c>
      <c r="UX4" s="61">
        <f>IF($C4="","",VLOOKUP($T4,'別表第２　保険料率'!$B$7:$G$54,IF($N4=4,'別表第２　保険料率'!$G$55,'別表第２　保険料率'!$E$55)))</f>
        <v>4.03</v>
      </c>
      <c r="UY4" s="62">
        <f t="shared" ref="UY4" si="389">$AB$1</f>
        <v>0.13500000000000001</v>
      </c>
      <c r="UZ4" s="63">
        <f t="shared" ref="UZ4" si="390">IF(TB4="","",IF(UV4&lt;$AD$1,(1-UY4)*UW4,(1-UY4)*UX4))</f>
        <v>3.4859500000000003</v>
      </c>
      <c r="VA4" s="64">
        <f t="shared" ref="VA4" ca="1" si="391">IF(TR4="","",UK4+UZ4)</f>
        <v>120.55755000000006</v>
      </c>
      <c r="VB4" s="65">
        <f t="shared" ref="VB4" ca="1" si="392">IF(TB4="","",ROUND(VA4,2))</f>
        <v>120.56</v>
      </c>
      <c r="VC4" s="66">
        <f t="shared" ref="VC4" ca="1" si="393">IF(TB4="","",ROUND(VB4-UL4,2))</f>
        <v>3.49</v>
      </c>
      <c r="VD4" s="42" t="str">
        <f t="shared" ref="VD4" si="394">IF(VL4="","",INT(VE4*VF4*VG4*VH4/100))</f>
        <v/>
      </c>
      <c r="VE4" s="43" t="str">
        <f>IF(VL4="","",VLOOKUP(VL4,'別表第１　保険金額の標準'!$A$5:$E$200,簡易保険料算出シート!$N4+1))</f>
        <v/>
      </c>
      <c r="VF4" s="44">
        <f t="shared" ref="VF4" si="395">UP4</f>
        <v>100</v>
      </c>
      <c r="VG4" s="45">
        <f t="shared" si="372"/>
        <v>1</v>
      </c>
      <c r="VH4" s="46">
        <f t="shared" si="373"/>
        <v>1</v>
      </c>
      <c r="VI4" s="47">
        <f t="shared" ref="VI4" si="396">IF(VL4="",0,IF(US$2=$E4,ROUND(ROUND(VJ4*VK4/1000,2)*$F4/365,2),ROUND(VJ4*VK4/1000,2)))</f>
        <v>0</v>
      </c>
      <c r="VJ4" s="48" t="str">
        <f t="shared" ref="VJ4" si="397">VD4</f>
        <v/>
      </c>
      <c r="VK4" s="49">
        <f t="shared" ref="VK4" ca="1" si="398">IF(TR4="","",VS4)</f>
        <v>3.48</v>
      </c>
      <c r="VL4" s="50" t="str">
        <f t="shared" ref="VL4" si="399">IFERROR(IF($C4="","",IF(AND($F4&lt;&gt;"",US$2=$E4),$D4+US$2,IF(VI$2&lt;=$E4,$D4+US$2,""))),"")</f>
        <v/>
      </c>
      <c r="VM4" s="50">
        <f>IF($C4="","",VLOOKUP($T4,'別表第２　保険料率'!$B$7:$G$54,IF($N4=4,'別表第２　保険料率'!$F$55,'別表第２　保険料率'!$D$55)))</f>
        <v>5.36</v>
      </c>
      <c r="VN4" s="50">
        <f>IF($C4="","",VLOOKUP($T4,'別表第２　保険料率'!$B$7:$G$54,IF($N4=4,'別表第２　保険料率'!$G$55,'別表第２　保険料率'!$E$55)))</f>
        <v>4.03</v>
      </c>
      <c r="VO4" s="51">
        <f t="shared" ref="VO4" si="400">$AB$1</f>
        <v>0.13500000000000001</v>
      </c>
      <c r="VP4" s="49">
        <f t="shared" ref="VP4" si="401">IF(TR4="","",IF(VL4&lt;$AD$1,(1-VO4)*VM4,(1-VO4)*VN4))</f>
        <v>3.4859500000000003</v>
      </c>
      <c r="VQ4" s="52">
        <f t="shared" ref="VQ4" ca="1" si="402">IF(UH4="","",VA4+VP4)</f>
        <v>124.04350000000007</v>
      </c>
      <c r="VR4" s="52">
        <f t="shared" ref="VR4" ca="1" si="403">IF(TR4="","",ROUND(VQ4,2))</f>
        <v>124.04</v>
      </c>
      <c r="VS4" s="46">
        <f t="shared" ref="VS4" ca="1" si="404">IF(TR4="","",ROUND(VR4-VB4,2))</f>
        <v>3.48</v>
      </c>
      <c r="VT4" s="53" t="str">
        <f t="shared" ref="VT4" si="405">IF(WB4="","",INT(VU4*VV4*VW4*VX4/100))</f>
        <v/>
      </c>
      <c r="VU4" s="54" t="str">
        <f>IF(WB4="","",VLOOKUP(WB4,'別表第１　保険金額の標準'!$A$5:$E$200,簡易保険料算出シート!$N4+1))</f>
        <v/>
      </c>
      <c r="VV4" s="55">
        <f t="shared" ref="VV4" si="406">VF4</f>
        <v>100</v>
      </c>
      <c r="VW4" s="56">
        <f t="shared" ref="VW4:XC4" si="407">$S4</f>
        <v>1</v>
      </c>
      <c r="VX4" s="57">
        <f t="shared" ref="VX4:XD4" si="408">$K4</f>
        <v>1</v>
      </c>
      <c r="VY4" s="58">
        <f t="shared" ref="VY4" si="409">IF(WB4="",0,IF(VI$2=$E4,ROUND(ROUND(VZ4*WA4/1000,2)*$F4/365,2),ROUND(VZ4*WA4/1000,2)))</f>
        <v>0</v>
      </c>
      <c r="VZ4" s="59" t="str">
        <f t="shared" ref="VZ4" si="410">VT4</f>
        <v/>
      </c>
      <c r="WA4" s="60">
        <f t="shared" ref="WA4" ca="1" si="411">IF(UH4="","",WI4)</f>
        <v>3.49</v>
      </c>
      <c r="WB4" s="61" t="str">
        <f t="shared" ref="WB4" si="412">IFERROR(IF($C4="","",IF(AND($F4&lt;&gt;"",VI$2=$E4),$D4+VI$2,IF(VY$2&lt;=$E4,$D4+VI$2,""))),"")</f>
        <v/>
      </c>
      <c r="WC4" s="61">
        <f>IF($C4="","",VLOOKUP($T4,'別表第２　保険料率'!$B$7:$G$54,IF($N4=4,'別表第２　保険料率'!$F$55,'別表第２　保険料率'!$D$55)))</f>
        <v>5.36</v>
      </c>
      <c r="WD4" s="61">
        <f>IF($C4="","",VLOOKUP($T4,'別表第２　保険料率'!$B$7:$G$54,IF($N4=4,'別表第２　保険料率'!$G$55,'別表第２　保険料率'!$E$55)))</f>
        <v>4.03</v>
      </c>
      <c r="WE4" s="62">
        <f t="shared" ref="WE4" si="413">$AB$1</f>
        <v>0.13500000000000001</v>
      </c>
      <c r="WF4" s="63">
        <f t="shared" ref="WF4" si="414">IF(UH4="","",IF(WB4&lt;$AD$1,(1-WE4)*WC4,(1-WE4)*WD4))</f>
        <v>3.4859500000000003</v>
      </c>
      <c r="WG4" s="64">
        <f t="shared" ref="WG4" ca="1" si="415">IF(UX4="","",VQ4+WF4)</f>
        <v>127.52945000000007</v>
      </c>
      <c r="WH4" s="65">
        <f t="shared" ref="WH4" ca="1" si="416">IF(UH4="","",ROUND(WG4,2))</f>
        <v>127.53</v>
      </c>
      <c r="WI4" s="66">
        <f t="shared" ref="WI4" ca="1" si="417">IF(UH4="","",ROUND(WH4-VR4,2))</f>
        <v>3.49</v>
      </c>
      <c r="WJ4" s="42" t="str">
        <f t="shared" ref="WJ4" si="418">IF(WR4="","",INT(WK4*WL4*WM4*WN4/100))</f>
        <v/>
      </c>
      <c r="WK4" s="43" t="str">
        <f>IF(WR4="","",VLOOKUP(WR4,'別表第１　保険金額の標準'!$A$5:$E$200,簡易保険料算出シート!$N4+1))</f>
        <v/>
      </c>
      <c r="WL4" s="44">
        <f t="shared" ref="WL4" si="419">VV4</f>
        <v>100</v>
      </c>
      <c r="WM4" s="45">
        <f t="shared" ref="WM4:XS4" si="420">$S4</f>
        <v>1</v>
      </c>
      <c r="WN4" s="46">
        <f t="shared" ref="WN4:XT4" si="421">$K4</f>
        <v>1</v>
      </c>
      <c r="WO4" s="47">
        <f t="shared" ref="WO4" si="422">IF(WR4="",0,IF(VY$2=$E4,ROUND(ROUND(WP4*WQ4/1000,2)*$F4/365,2),ROUND(WP4*WQ4/1000,2)))</f>
        <v>0</v>
      </c>
      <c r="WP4" s="48" t="str">
        <f t="shared" ref="WP4" si="423">WJ4</f>
        <v/>
      </c>
      <c r="WQ4" s="49">
        <f t="shared" ref="WQ4" ca="1" si="424">IF(UX4="","",WY4)</f>
        <v>3.49</v>
      </c>
      <c r="WR4" s="50" t="str">
        <f t="shared" ref="WR4" si="425">IFERROR(IF($C4="","",IF(AND($F4&lt;&gt;"",VY$2=$E4),$D4+VY$2,IF(WO$2&lt;=$E4,$D4+VY$2,""))),"")</f>
        <v/>
      </c>
      <c r="WS4" s="50">
        <f>IF($C4="","",VLOOKUP($T4,'別表第２　保険料率'!$B$7:$G$54,IF($N4=4,'別表第２　保険料率'!$F$55,'別表第２　保険料率'!$D$55)))</f>
        <v>5.36</v>
      </c>
      <c r="WT4" s="50">
        <f>IF($C4="","",VLOOKUP($T4,'別表第２　保険料率'!$B$7:$G$54,IF($N4=4,'別表第２　保険料率'!$G$55,'別表第２　保険料率'!$E$55)))</f>
        <v>4.03</v>
      </c>
      <c r="WU4" s="51">
        <f t="shared" ref="WU4" si="426">$AB$1</f>
        <v>0.13500000000000001</v>
      </c>
      <c r="WV4" s="49">
        <f t="shared" ref="WV4" si="427">IF(UX4="","",IF(WR4&lt;$AD$1,(1-WU4)*WS4,(1-WU4)*WT4))</f>
        <v>3.4859500000000003</v>
      </c>
      <c r="WW4" s="52">
        <f t="shared" ref="WW4" ca="1" si="428">IF(VN4="","",WG4+WV4)</f>
        <v>131.01540000000006</v>
      </c>
      <c r="WX4" s="52">
        <f t="shared" ref="WX4" ca="1" si="429">IF(UX4="","",ROUND(WW4,2))</f>
        <v>131.02000000000001</v>
      </c>
      <c r="WY4" s="46">
        <f t="shared" ref="WY4" ca="1" si="430">IF(UX4="","",ROUND(WX4-WH4,2))</f>
        <v>3.49</v>
      </c>
      <c r="WZ4" s="53" t="str">
        <f t="shared" ref="WZ4" si="431">IF(XH4="","",INT(XA4*XB4*XC4*XD4/100))</f>
        <v/>
      </c>
      <c r="XA4" s="54" t="str">
        <f>IF(XH4="","",VLOOKUP(XH4,'別表第１　保険金額の標準'!$A$5:$E$200,簡易保険料算出シート!$N4+1))</f>
        <v/>
      </c>
      <c r="XB4" s="55">
        <f t="shared" ref="XB4" si="432">WL4</f>
        <v>100</v>
      </c>
      <c r="XC4" s="56">
        <f t="shared" si="407"/>
        <v>1</v>
      </c>
      <c r="XD4" s="57">
        <f t="shared" si="408"/>
        <v>1</v>
      </c>
      <c r="XE4" s="58">
        <f t="shared" ref="XE4" si="433">IF(XH4="",0,IF(WO$2=$E4,ROUND(ROUND(XF4*XG4/1000,2)*$F4/365,2),ROUND(XF4*XG4/1000,2)))</f>
        <v>0</v>
      </c>
      <c r="XF4" s="59" t="str">
        <f>WZ4</f>
        <v/>
      </c>
      <c r="XG4" s="60">
        <f t="shared" ref="XG4" ca="1" si="434">IF(VN4="","",XO4)</f>
        <v>3.48</v>
      </c>
      <c r="XH4" s="61" t="str">
        <f t="shared" ref="XH4" si="435">IFERROR(IF($C4="","",IF(AND($F4&lt;&gt;"",WO$2=$E4),$D4+WO$2,IF(XE$2&lt;=$E4,$D4+WO$2,""))),"")</f>
        <v/>
      </c>
      <c r="XI4" s="61">
        <f>IF($C4="","",VLOOKUP($T4,'別表第２　保険料率'!$B$7:$G$54,IF($N4=4,'別表第２　保険料率'!$F$55,'別表第２　保険料率'!$D$55)))</f>
        <v>5.36</v>
      </c>
      <c r="XJ4" s="61">
        <f>IF($C4="","",VLOOKUP($T4,'別表第２　保険料率'!$B$7:$G$54,IF($N4=4,'別表第２　保険料率'!$G$55,'別表第２　保険料率'!$E$55)))</f>
        <v>4.03</v>
      </c>
      <c r="XK4" s="62">
        <f t="shared" ref="XK4" si="436">$AB$1</f>
        <v>0.13500000000000001</v>
      </c>
      <c r="XL4" s="63">
        <f t="shared" ref="XL4" si="437">IF(VN4="","",IF(XH4&lt;$AD$1,(1-XK4)*XI4,(1-XK4)*XJ4))</f>
        <v>3.4859500000000003</v>
      </c>
      <c r="XM4" s="64">
        <f t="shared" ref="XM4" ca="1" si="438">IF(WD4="","",WW4+XL4)</f>
        <v>134.50135000000006</v>
      </c>
      <c r="XN4" s="65">
        <f t="shared" ref="XN4" ca="1" si="439">IF(VN4="","",ROUND(XM4,2))</f>
        <v>134.5</v>
      </c>
      <c r="XO4" s="66">
        <f t="shared" ref="XO4" ca="1" si="440">IF(VN4="","",ROUND(XN4-WX4,2))</f>
        <v>3.48</v>
      </c>
      <c r="XP4" s="42" t="str">
        <f t="shared" ref="XP4" si="441">IF(XX4="","",INT(XQ4*XR4*XS4*XT4/100))</f>
        <v/>
      </c>
      <c r="XQ4" s="43" t="str">
        <f>IF(XX4="","",VLOOKUP(XX4,'別表第１　保険金額の標準'!$A$5:$E$200,簡易保険料算出シート!$N4+1))</f>
        <v/>
      </c>
      <c r="XR4" s="44">
        <f t="shared" ref="XR4" si="442">XB4</f>
        <v>100</v>
      </c>
      <c r="XS4" s="45">
        <f t="shared" si="420"/>
        <v>1</v>
      </c>
      <c r="XT4" s="46">
        <f t="shared" si="421"/>
        <v>1</v>
      </c>
      <c r="XU4" s="47">
        <f t="shared" ref="XU4" si="443">IF(XX4="",0,IF(XE$2=$E4,ROUND(ROUND(XV4*XW4/1000,2)*$F4/365,2),ROUND(XV4*XW4/1000,2)))</f>
        <v>0</v>
      </c>
      <c r="XV4" s="48" t="str">
        <f t="shared" ref="XV4" si="444">XP4</f>
        <v/>
      </c>
      <c r="XW4" s="49">
        <f t="shared" ref="XW4" ca="1" si="445">IF(WD4="","",YE4)</f>
        <v>3.49</v>
      </c>
      <c r="XX4" s="50" t="str">
        <f t="shared" ref="XX4" si="446">IFERROR(IF($C4="","",IF(AND($F4&lt;&gt;"",XE$2=$E4),$D4+XE$2,IF(XU$2&lt;=$E4,$D4+XE$2,""))),"")</f>
        <v/>
      </c>
      <c r="XY4" s="50">
        <f>IF($C4="","",VLOOKUP($T4,'別表第２　保険料率'!$B$7:$G$54,IF($N4=4,'別表第２　保険料率'!$F$55,'別表第２　保険料率'!$D$55)))</f>
        <v>5.36</v>
      </c>
      <c r="XZ4" s="50">
        <f>IF($C4="","",VLOOKUP($T4,'別表第２　保険料率'!$B$7:$G$54,IF($N4=4,'別表第２　保険料率'!$G$55,'別表第２　保険料率'!$E$55)))</f>
        <v>4.03</v>
      </c>
      <c r="YA4" s="51">
        <f t="shared" ref="YA4" si="447">$AB$1</f>
        <v>0.13500000000000001</v>
      </c>
      <c r="YB4" s="49">
        <f t="shared" ref="YB4" si="448">IF(WD4="","",IF(XX4&lt;$AD$1,(1-YA4)*XY4,(1-YA4)*XZ4))</f>
        <v>3.4859500000000003</v>
      </c>
      <c r="YC4" s="52">
        <f t="shared" ref="YC4" ca="1" si="449">IF(WT4="","",XM4+YB4)</f>
        <v>137.98730000000006</v>
      </c>
      <c r="YD4" s="52">
        <f t="shared" ref="YD4" ca="1" si="450">IF(WD4="","",ROUND(YC4,2))</f>
        <v>137.99</v>
      </c>
      <c r="YE4" s="46">
        <f t="shared" ref="YE4" ca="1" si="451">IF(WD4="","",ROUND(YD4-XN4,2))</f>
        <v>3.49</v>
      </c>
      <c r="YF4" s="53" t="str">
        <f t="shared" ref="YF4" si="452">IF(YN4="","",INT(YG4*YH4*YI4*YJ4/100))</f>
        <v/>
      </c>
      <c r="YG4" s="54" t="str">
        <f>IF(YN4="","",VLOOKUP(YN4,'別表第１　保険金額の標準'!$A$5:$E$200,簡易保険料算出シート!$N4+1))</f>
        <v/>
      </c>
      <c r="YH4" s="55">
        <f t="shared" ref="YH4" si="453">XR4</f>
        <v>100</v>
      </c>
      <c r="YI4" s="56">
        <f t="shared" ref="YI4:ZO4" si="454">$S4</f>
        <v>1</v>
      </c>
      <c r="YJ4" s="57">
        <f t="shared" ref="YJ4:ZP4" si="455">$K4</f>
        <v>1</v>
      </c>
      <c r="YK4" s="58">
        <f t="shared" ref="YK4" si="456">IF(YN4="",0,IF(XU$2=$E4,ROUND(ROUND(YL4*YM4/1000,2)*$F4/365,2),ROUND(YL4*YM4/1000,2)))</f>
        <v>0</v>
      </c>
      <c r="YL4" s="59" t="str">
        <f t="shared" ref="YL4" si="457">YF4</f>
        <v/>
      </c>
      <c r="YM4" s="60">
        <f t="shared" ref="YM4" ca="1" si="458">IF(WT4="","",YU4)</f>
        <v>3.48</v>
      </c>
      <c r="YN4" s="61" t="str">
        <f t="shared" ref="YN4" si="459">IFERROR(IF($C4="","",IF(AND($F4&lt;&gt;"",XU$2=$E4),$D4+XU$2,IF(YK$2&lt;=$E4,$D4+XU$2,""))),"")</f>
        <v/>
      </c>
      <c r="YO4" s="61">
        <f>IF($C4="","",VLOOKUP($T4,'別表第２　保険料率'!$B$7:$G$54,IF($N4=4,'別表第２　保険料率'!$F$55,'別表第２　保険料率'!$D$55)))</f>
        <v>5.36</v>
      </c>
      <c r="YP4" s="61">
        <f>IF($C4="","",VLOOKUP($T4,'別表第２　保険料率'!$B$7:$G$54,IF($N4=4,'別表第２　保険料率'!$G$55,'別表第２　保険料率'!$E$55)))</f>
        <v>4.03</v>
      </c>
      <c r="YQ4" s="62">
        <f t="shared" ref="YQ4" si="460">$AB$1</f>
        <v>0.13500000000000001</v>
      </c>
      <c r="YR4" s="63">
        <f t="shared" ref="YR4" si="461">IF(WT4="","",IF(YN4&lt;$AD$1,(1-YQ4)*YO4,(1-YQ4)*YP4))</f>
        <v>3.4859500000000003</v>
      </c>
      <c r="YS4" s="64">
        <f t="shared" ref="YS4" ca="1" si="462">IF(XJ4="","",YC4+YR4)</f>
        <v>141.47325000000006</v>
      </c>
      <c r="YT4" s="65">
        <f t="shared" ref="YT4" ca="1" si="463">IF(WT4="","",ROUND(YS4,2))</f>
        <v>141.47</v>
      </c>
      <c r="YU4" s="66">
        <f t="shared" ref="YU4" ca="1" si="464">IF(WT4="","",ROUND(YT4-YD4,2))</f>
        <v>3.48</v>
      </c>
      <c r="YV4" s="42" t="str">
        <f t="shared" ref="YV4" si="465">IF(ZD4="","",INT(YW4*YX4*YY4*YZ4/100))</f>
        <v/>
      </c>
      <c r="YW4" s="43" t="str">
        <f>IF(ZD4="","",VLOOKUP(ZD4,'別表第１　保険金額の標準'!$A$5:$E$200,簡易保険料算出シート!$N4+1))</f>
        <v/>
      </c>
      <c r="YX4" s="44">
        <f t="shared" ref="YX4" si="466">YH4</f>
        <v>100</v>
      </c>
      <c r="YY4" s="45">
        <f t="shared" ref="YY4:AAE4" si="467">$S4</f>
        <v>1</v>
      </c>
      <c r="YZ4" s="46">
        <f t="shared" ref="YZ4:AAF4" si="468">$K4</f>
        <v>1</v>
      </c>
      <c r="ZA4" s="47">
        <f t="shared" ref="ZA4" si="469">IF(ZD4="",0,IF(YK$2=$E4,ROUND(ROUND(ZB4*ZC4/1000,2)*$F4/365,2),ROUND(ZB4*ZC4/1000,2)))</f>
        <v>0</v>
      </c>
      <c r="ZB4" s="48" t="str">
        <f t="shared" ref="ZB4" si="470">YV4</f>
        <v/>
      </c>
      <c r="ZC4" s="49">
        <f t="shared" ref="ZC4" ca="1" si="471">IF(XJ4="","",ZK4)</f>
        <v>3.49</v>
      </c>
      <c r="ZD4" s="50" t="str">
        <f t="shared" ref="ZD4" si="472">IFERROR(IF($C4="","",IF(AND($F4&lt;&gt;"",YK$2=$E4),$D4+YK$2,IF(ZA$2&lt;=$E4,$D4+YK$2,""))),"")</f>
        <v/>
      </c>
      <c r="ZE4" s="50">
        <f>IF($C4="","",VLOOKUP($T4,'別表第２　保険料率'!$B$7:$G$54,IF($N4=4,'別表第２　保険料率'!$F$55,'別表第２　保険料率'!$D$55)))</f>
        <v>5.36</v>
      </c>
      <c r="ZF4" s="50">
        <f>IF($C4="","",VLOOKUP($T4,'別表第２　保険料率'!$B$7:$G$54,IF($N4=4,'別表第２　保険料率'!$G$55,'別表第２　保険料率'!$E$55)))</f>
        <v>4.03</v>
      </c>
      <c r="ZG4" s="51">
        <f t="shared" ref="ZG4" si="473">$AB$1</f>
        <v>0.13500000000000001</v>
      </c>
      <c r="ZH4" s="49">
        <f t="shared" ref="ZH4" si="474">IF(XJ4="","",IF(ZD4&lt;$AD$1,(1-ZG4)*ZE4,(1-ZG4)*ZF4))</f>
        <v>3.4859500000000003</v>
      </c>
      <c r="ZI4" s="52">
        <f t="shared" ref="ZI4" ca="1" si="475">IF(XZ4="","",YS4+ZH4)</f>
        <v>144.95920000000007</v>
      </c>
      <c r="ZJ4" s="52">
        <f t="shared" ref="ZJ4" ca="1" si="476">IF(XJ4="","",ROUND(ZI4,2))</f>
        <v>144.96</v>
      </c>
      <c r="ZK4" s="46">
        <f t="shared" ref="ZK4" ca="1" si="477">IF(XJ4="","",ROUND(ZJ4-YT4,2))</f>
        <v>3.49</v>
      </c>
      <c r="ZL4" s="53" t="str">
        <f t="shared" ref="ZL4" si="478">IF(ZT4="","",INT(ZM4*ZN4*ZO4*ZP4/100))</f>
        <v/>
      </c>
      <c r="ZM4" s="54" t="str">
        <f>IF(ZT4="","",VLOOKUP(ZT4,'別表第１　保険金額の標準'!$A$5:$E$200,簡易保険料算出シート!$N4+1))</f>
        <v/>
      </c>
      <c r="ZN4" s="55">
        <f t="shared" ref="ZN4" si="479">YX4</f>
        <v>100</v>
      </c>
      <c r="ZO4" s="56">
        <f t="shared" si="454"/>
        <v>1</v>
      </c>
      <c r="ZP4" s="57">
        <f t="shared" si="455"/>
        <v>1</v>
      </c>
      <c r="ZQ4" s="58">
        <f t="shared" ref="ZQ4" si="480">IF(ZT4="",0,IF(ZA$2=$E4,ROUND(ROUND(ZR4*ZS4/1000,2)*$F4/365,2),ROUND(ZR4*ZS4/1000,2)))</f>
        <v>0</v>
      </c>
      <c r="ZR4" s="59" t="str">
        <f t="shared" ref="ZR4" si="481">ZL4</f>
        <v/>
      </c>
      <c r="ZS4" s="60">
        <f t="shared" ref="ZS4" ca="1" si="482">IF(XZ4="","",AAA4)</f>
        <v>3.49</v>
      </c>
      <c r="ZT4" s="61" t="str">
        <f t="shared" ref="ZT4" si="483">IFERROR(IF($C4="","",IF(AND($F4&lt;&gt;"",ZA$2=$E4),$D4+ZA$2,IF(ZQ$2&lt;=$E4,$D4+ZA$2,""))),"")</f>
        <v/>
      </c>
      <c r="ZU4" s="61">
        <f>IF($C4="","",VLOOKUP($T4,'別表第２　保険料率'!$B$7:$G$54,IF($N4=4,'別表第２　保険料率'!$F$55,'別表第２　保険料率'!$D$55)))</f>
        <v>5.36</v>
      </c>
      <c r="ZV4" s="61">
        <f>IF($C4="","",VLOOKUP($T4,'別表第２　保険料率'!$B$7:$G$54,IF($N4=4,'別表第２　保険料率'!$G$55,'別表第２　保険料率'!$E$55)))</f>
        <v>4.03</v>
      </c>
      <c r="ZW4" s="62">
        <f t="shared" ref="ZW4" si="484">$AB$1</f>
        <v>0.13500000000000001</v>
      </c>
      <c r="ZX4" s="63">
        <f t="shared" ref="ZX4" si="485">IF(XZ4="","",IF(ZT4&lt;$AD$1,(1-ZW4)*ZU4,(1-ZW4)*ZV4))</f>
        <v>3.4859500000000003</v>
      </c>
      <c r="ZY4" s="64">
        <f t="shared" ref="ZY4" ca="1" si="486">IF(YP4="","",ZI4+ZX4)</f>
        <v>148.44515000000007</v>
      </c>
      <c r="ZZ4" s="65">
        <f t="shared" ref="ZZ4" ca="1" si="487">IF(XZ4="","",ROUND(ZY4,2))</f>
        <v>148.44999999999999</v>
      </c>
      <c r="AAA4" s="66">
        <f t="shared" ref="AAA4" ca="1" si="488">IF(XZ4="","",ROUND(ZZ4-ZJ4,2))</f>
        <v>3.49</v>
      </c>
      <c r="AAB4" s="42" t="str">
        <f t="shared" ref="AAB4" si="489">IF(AAJ4="","",INT(AAC4*AAD4*AAE4*AAF4/100))</f>
        <v/>
      </c>
      <c r="AAC4" s="43" t="str">
        <f>IF(AAJ4="","",VLOOKUP(AAJ4,'別表第１　保険金額の標準'!$A$5:$E$200,簡易保険料算出シート!$N4+1))</f>
        <v/>
      </c>
      <c r="AAD4" s="44">
        <f t="shared" ref="AAD4" si="490">ZN4</f>
        <v>100</v>
      </c>
      <c r="AAE4" s="45">
        <f t="shared" si="467"/>
        <v>1</v>
      </c>
      <c r="AAF4" s="46">
        <f t="shared" si="468"/>
        <v>1</v>
      </c>
      <c r="AAG4" s="47">
        <f t="shared" ref="AAG4" si="491">IF(AAJ4="",0,IF(ZQ$2=$E4,ROUND(ROUND(AAH4*AAI4/1000,2)*$F4/365,2),ROUND(AAH4*AAI4/1000,2)))</f>
        <v>0</v>
      </c>
      <c r="AAH4" s="48" t="str">
        <f t="shared" ref="AAH4" si="492">AAB4</f>
        <v/>
      </c>
      <c r="AAI4" s="49">
        <f t="shared" ref="AAI4" ca="1" si="493">IF(YP4="","",AAQ4)</f>
        <v>3.48</v>
      </c>
      <c r="AAJ4" s="50" t="str">
        <f t="shared" ref="AAJ4" si="494">IFERROR(IF($C4="","",IF(AND($F4&lt;&gt;"",ZQ$2=$E4),$D4+ZQ$2,IF(AAG$2&lt;=$E4,$D4+ZQ$2,""))),"")</f>
        <v/>
      </c>
      <c r="AAK4" s="50">
        <f>IF($C4="","",VLOOKUP($T4,'別表第２　保険料率'!$B$7:$G$54,IF($N4=4,'別表第２　保険料率'!$F$55,'別表第２　保険料率'!$D$55)))</f>
        <v>5.36</v>
      </c>
      <c r="AAL4" s="50">
        <f>IF($C4="","",VLOOKUP($T4,'別表第２　保険料率'!$B$7:$G$54,IF($N4=4,'別表第２　保険料率'!$G$55,'別表第２　保険料率'!$E$55)))</f>
        <v>4.03</v>
      </c>
      <c r="AAM4" s="51">
        <f t="shared" ref="AAM4" si="495">$AB$1</f>
        <v>0.13500000000000001</v>
      </c>
      <c r="AAN4" s="49">
        <f t="shared" ref="AAN4" si="496">IF(YP4="","",IF(AAJ4&lt;$AD$1,(1-AAM4)*AAK4,(1-AAM4)*AAL4))</f>
        <v>3.4859500000000003</v>
      </c>
      <c r="AAO4" s="52">
        <f t="shared" ref="AAO4" ca="1" si="497">IF(ZF4="","",ZY4+AAN4)</f>
        <v>151.93110000000007</v>
      </c>
      <c r="AAP4" s="52">
        <f t="shared" ref="AAP4" ca="1" si="498">IF(YP4="","",ROUND(AAO4,2))</f>
        <v>151.93</v>
      </c>
      <c r="AAQ4" s="46">
        <f t="shared" ref="AAQ4" ca="1" si="499">IF(YP4="","",ROUND(AAP4-ZZ4,2))</f>
        <v>3.48</v>
      </c>
      <c r="AAR4" s="53" t="str">
        <f t="shared" ref="AAR4" si="500">IF(AAZ4="","",INT(AAS4*AAT4*AAU4*AAV4/100))</f>
        <v/>
      </c>
      <c r="AAS4" s="54" t="str">
        <f>IF(AAZ4="","",VLOOKUP(AAZ4,'別表第１　保険金額の標準'!$A$5:$E$200,簡易保険料算出シート!$N4+1))</f>
        <v/>
      </c>
      <c r="AAT4" s="55">
        <f t="shared" ref="AAT4" si="501">AAD4</f>
        <v>100</v>
      </c>
      <c r="AAU4" s="56">
        <f t="shared" ref="AAU4:ACA4" si="502">$S4</f>
        <v>1</v>
      </c>
      <c r="AAV4" s="57">
        <f t="shared" ref="AAV4:ACB4" si="503">$K4</f>
        <v>1</v>
      </c>
      <c r="AAW4" s="58">
        <f t="shared" ref="AAW4" si="504">IF(AAZ4="",0,IF(AAG$2=$E4,ROUND(ROUND(AAX4*AAY4/1000,2)*$F4/365,2),ROUND(AAX4*AAY4/1000,2)))</f>
        <v>0</v>
      </c>
      <c r="AAX4" s="59" t="str">
        <f t="shared" ref="AAX4" si="505">AAR4</f>
        <v/>
      </c>
      <c r="AAY4" s="60">
        <f t="shared" ref="AAY4" ca="1" si="506">IF(ZF4="","",ABG4)</f>
        <v>3.49</v>
      </c>
      <c r="AAZ4" s="61" t="str">
        <f t="shared" ref="AAZ4" si="507">IFERROR(IF($C4="","",IF(AND($F4&lt;&gt;"",AAG$2=$E4),$D4+AAG$2,IF(AAW$2&lt;=$E4,$D4+AAG$2,""))),"")</f>
        <v/>
      </c>
      <c r="ABA4" s="61">
        <f>IF($C4="","",VLOOKUP($T4,'別表第２　保険料率'!$B$7:$G$54,IF($N4=4,'別表第２　保険料率'!$F$55,'別表第２　保険料率'!$D$55)))</f>
        <v>5.36</v>
      </c>
      <c r="ABB4" s="61">
        <f>IF($C4="","",VLOOKUP($T4,'別表第２　保険料率'!$B$7:$G$54,IF($N4=4,'別表第２　保険料率'!$G$55,'別表第２　保険料率'!$E$55)))</f>
        <v>4.03</v>
      </c>
      <c r="ABC4" s="62">
        <f t="shared" ref="ABC4" si="508">$AB$1</f>
        <v>0.13500000000000001</v>
      </c>
      <c r="ABD4" s="63">
        <f t="shared" ref="ABD4" si="509">IF(ZF4="","",IF(AAZ4&lt;$AD$1,(1-ABC4)*ABA4,(1-ABC4)*ABB4))</f>
        <v>3.4859500000000003</v>
      </c>
      <c r="ABE4" s="64">
        <f t="shared" ref="ABE4" ca="1" si="510">IF(ZV4="","",AAO4+ABD4)</f>
        <v>155.41705000000007</v>
      </c>
      <c r="ABF4" s="65">
        <f t="shared" ref="ABF4" ca="1" si="511">IF(ZF4="","",ROUND(ABE4,2))</f>
        <v>155.41999999999999</v>
      </c>
      <c r="ABG4" s="66">
        <f t="shared" ref="ABG4" ca="1" si="512">IF(ZF4="","",ROUND(ABF4-AAP4,2))</f>
        <v>3.49</v>
      </c>
      <c r="ABH4" s="42" t="str">
        <f t="shared" ref="ABH4" si="513">IF(ABP4="","",INT(ABI4*ABJ4*ABK4*ABL4/100))</f>
        <v/>
      </c>
      <c r="ABI4" s="43" t="str">
        <f>IF(ABP4="","",VLOOKUP(ABP4,'別表第１　保険金額の標準'!$A$5:$E$200,簡易保険料算出シート!$N4+1))</f>
        <v/>
      </c>
      <c r="ABJ4" s="44">
        <f t="shared" ref="ABJ4" si="514">AAT4</f>
        <v>100</v>
      </c>
      <c r="ABK4" s="45">
        <f t="shared" ref="ABK4:ACQ4" si="515">$S4</f>
        <v>1</v>
      </c>
      <c r="ABL4" s="46">
        <f t="shared" ref="ABL4:ACR4" si="516">$K4</f>
        <v>1</v>
      </c>
      <c r="ABM4" s="47">
        <f t="shared" ref="ABM4" si="517">IF(ABP4="",0,IF(AAW$2=$E4,ROUND(ROUND(ABN4*ABO4/1000,2)*$F4/365,2),ROUND(ABN4*ABO4/1000,2)))</f>
        <v>0</v>
      </c>
      <c r="ABN4" s="48" t="str">
        <f t="shared" ref="ABN4" si="518">ABH4</f>
        <v/>
      </c>
      <c r="ABO4" s="49">
        <f t="shared" ref="ABO4" ca="1" si="519">IF(ZV4="","",ABW4)</f>
        <v>3.48</v>
      </c>
      <c r="ABP4" s="50" t="str">
        <f t="shared" ref="ABP4" si="520">IFERROR(IF($C4="","",IF(AND($F4&lt;&gt;"",AAW$2=$E4),$D4+AAW$2,IF(ABM$2&lt;=$E4,$D4+AAW$2,""))),"")</f>
        <v/>
      </c>
      <c r="ABQ4" s="50">
        <f>IF($C4="","",VLOOKUP($T4,'別表第２　保険料率'!$B$7:$G$54,IF($N4=4,'別表第２　保険料率'!$F$55,'別表第２　保険料率'!$D$55)))</f>
        <v>5.36</v>
      </c>
      <c r="ABR4" s="50">
        <f>IF($C4="","",VLOOKUP($T4,'別表第２　保険料率'!$B$7:$G$54,IF($N4=4,'別表第２　保険料率'!$G$55,'別表第２　保険料率'!$E$55)))</f>
        <v>4.03</v>
      </c>
      <c r="ABS4" s="51">
        <f t="shared" ref="ABS4" si="521">$AB$1</f>
        <v>0.13500000000000001</v>
      </c>
      <c r="ABT4" s="49">
        <f t="shared" ref="ABT4" si="522">IF(ZV4="","",IF(ABP4&lt;$AD$1,(1-ABS4)*ABQ4,(1-ABS4)*ABR4))</f>
        <v>3.4859500000000003</v>
      </c>
      <c r="ABU4" s="52">
        <f t="shared" ref="ABU4" ca="1" si="523">IF(AAL4="","",ABE4+ABT4)</f>
        <v>158.90300000000008</v>
      </c>
      <c r="ABV4" s="52">
        <f t="shared" ref="ABV4" ca="1" si="524">IF(ZV4="","",ROUND(ABU4,2))</f>
        <v>158.9</v>
      </c>
      <c r="ABW4" s="46">
        <f t="shared" ref="ABW4" ca="1" si="525">IF(ZV4="","",ROUND(ABV4-ABF4,2))</f>
        <v>3.48</v>
      </c>
      <c r="ABX4" s="53" t="str">
        <f t="shared" ref="ABX4" si="526">IF(ACF4="","",INT(ABY4*ABZ4*ACA4*ACB4/100))</f>
        <v/>
      </c>
      <c r="ABY4" s="54" t="str">
        <f>IF(ACF4="","",VLOOKUP(ACF4,'別表第１　保険金額の標準'!$A$5:$E$200,簡易保険料算出シート!$N4+1))</f>
        <v/>
      </c>
      <c r="ABZ4" s="55">
        <f t="shared" ref="ABZ4" si="527">ABJ4</f>
        <v>100</v>
      </c>
      <c r="ACA4" s="56">
        <f t="shared" si="502"/>
        <v>1</v>
      </c>
      <c r="ACB4" s="57">
        <f t="shared" si="503"/>
        <v>1</v>
      </c>
      <c r="ACC4" s="58">
        <f t="shared" ref="ACC4" si="528">IF(ACF4="",0,IF(ABM$2=$E4,ROUND(ROUND(ACD4*ACE4/1000,2)*$F4/365,2),ROUND(ACD4*ACE4/1000,2)))</f>
        <v>0</v>
      </c>
      <c r="ACD4" s="59" t="str">
        <f t="shared" ref="ACD4" si="529">ABX4</f>
        <v/>
      </c>
      <c r="ACE4" s="60">
        <f t="shared" ref="ACE4" ca="1" si="530">IF(AAL4="","",ACM4)</f>
        <v>3.49</v>
      </c>
      <c r="ACF4" s="61" t="str">
        <f t="shared" ref="ACF4" si="531">IFERROR(IF($C4="","",IF(AND($F4&lt;&gt;"",ABM$2=$E4),$D4+ABM$2,IF(ACC$2&lt;=$E4,$D4+ABM$2,""))),"")</f>
        <v/>
      </c>
      <c r="ACG4" s="61">
        <f>IF($C4="","",VLOOKUP($T4,'別表第２　保険料率'!$B$7:$G$54,IF($N4=4,'別表第２　保険料率'!$F$55,'別表第２　保険料率'!$D$55)))</f>
        <v>5.36</v>
      </c>
      <c r="ACH4" s="61">
        <f>IF($C4="","",VLOOKUP($T4,'別表第２　保険料率'!$B$7:$G$54,IF($N4=4,'別表第２　保険料率'!$G$55,'別表第２　保険料率'!$E$55)))</f>
        <v>4.03</v>
      </c>
      <c r="ACI4" s="62">
        <f t="shared" ref="ACI4" si="532">$AB$1</f>
        <v>0.13500000000000001</v>
      </c>
      <c r="ACJ4" s="63">
        <f t="shared" ref="ACJ4" si="533">IF(AAL4="","",IF(ACF4&lt;$AD$1,(1-ACI4)*ACG4,(1-ACI4)*ACH4))</f>
        <v>3.4859500000000003</v>
      </c>
      <c r="ACK4" s="64">
        <f t="shared" ref="ACK4" ca="1" si="534">IF(ABB4="","",ABU4+ACJ4)</f>
        <v>162.38895000000008</v>
      </c>
      <c r="ACL4" s="65">
        <f t="shared" ref="ACL4" ca="1" si="535">IF(AAL4="","",ROUND(ACK4,2))</f>
        <v>162.38999999999999</v>
      </c>
      <c r="ACM4" s="66">
        <f t="shared" ref="ACM4" ca="1" si="536">IF(AAL4="","",ROUND(ACL4-ABV4,2))</f>
        <v>3.49</v>
      </c>
      <c r="ACN4" s="42" t="str">
        <f t="shared" ref="ACN4" si="537">IF(ACV4="","",INT(ACO4*ACP4*ACQ4*ACR4/100))</f>
        <v/>
      </c>
      <c r="ACO4" s="43" t="str">
        <f>IF(ACV4="","",VLOOKUP(ACV4,'別表第１　保険金額の標準'!$A$5:$E$200,簡易保険料算出シート!$N4+1))</f>
        <v/>
      </c>
      <c r="ACP4" s="44">
        <f t="shared" ref="ACP4" si="538">ABZ4</f>
        <v>100</v>
      </c>
      <c r="ACQ4" s="45">
        <f t="shared" si="515"/>
        <v>1</v>
      </c>
      <c r="ACR4" s="46">
        <f t="shared" si="516"/>
        <v>1</v>
      </c>
      <c r="ACS4" s="47">
        <f t="shared" ref="ACS4" si="539">IF(ACV4="",0,IF(ACC$2=$E4,ROUND(ROUND(ACT4*ACU4/1000,2)*$F4/365,2),ROUND(ACT4*ACU4/1000,2)))</f>
        <v>0</v>
      </c>
      <c r="ACT4" s="48" t="str">
        <f t="shared" ref="ACT4" si="540">ACN4</f>
        <v/>
      </c>
      <c r="ACU4" s="49">
        <f t="shared" ref="ACU4" ca="1" si="541">IF(ABB4="","",ADC4)</f>
        <v>3.48</v>
      </c>
      <c r="ACV4" s="50" t="str">
        <f t="shared" ref="ACV4" si="542">IFERROR(IF($C4="","",IF(AND($F4&lt;&gt;"",ACC$2=$E4),$D4+ACC$2,IF(ACS$2&lt;=$E4,$D4+ACC$2,""))),"")</f>
        <v/>
      </c>
      <c r="ACW4" s="50">
        <f>IF($C4="","",VLOOKUP($T4,'別表第２　保険料率'!$B$7:$G$54,IF($N4=4,'別表第２　保険料率'!$F$55,'別表第２　保険料率'!$D$55)))</f>
        <v>5.36</v>
      </c>
      <c r="ACX4" s="50">
        <f>IF($C4="","",VLOOKUP($T4,'別表第２　保険料率'!$B$7:$G$54,IF($N4=4,'別表第２　保険料率'!$G$55,'別表第２　保険料率'!$E$55)))</f>
        <v>4.03</v>
      </c>
      <c r="ACY4" s="51">
        <f t="shared" ref="ACY4" si="543">$AB$1</f>
        <v>0.13500000000000001</v>
      </c>
      <c r="ACZ4" s="49">
        <f t="shared" ref="ACZ4" si="544">IF(ABB4="","",IF(ACV4&lt;$AD$1,(1-ACY4)*ACW4,(1-ACY4)*ACX4))</f>
        <v>3.4859500000000003</v>
      </c>
      <c r="ADA4" s="52">
        <f t="shared" ref="ADA4" ca="1" si="545">IF(ABR4="","",ACK4+ACZ4)</f>
        <v>165.87490000000008</v>
      </c>
      <c r="ADB4" s="52">
        <f t="shared" ref="ADB4" ca="1" si="546">IF(ABB4="","",ROUND(ADA4,2))</f>
        <v>165.87</v>
      </c>
      <c r="ADC4" s="46">
        <f t="shared" ref="ADC4" ca="1" si="547">IF(ABB4="","",ROUND(ADB4-ACL4,2))</f>
        <v>3.48</v>
      </c>
      <c r="ADD4" s="53" t="str">
        <f t="shared" ref="ADD4" si="548">IF(ADL4="","",INT(ADE4*ADF4*ADG4*ADH4/100))</f>
        <v/>
      </c>
      <c r="ADE4" s="54" t="str">
        <f>IF(ADL4="","",VLOOKUP(ADL4,'別表第１　保険金額の標準'!$A$5:$E$200,簡易保険料算出シート!$N4+1))</f>
        <v/>
      </c>
      <c r="ADF4" s="55">
        <f t="shared" ref="ADF4" si="549">ACP4</f>
        <v>100</v>
      </c>
      <c r="ADG4" s="56">
        <f t="shared" ref="ADG4:AEM4" si="550">$S4</f>
        <v>1</v>
      </c>
      <c r="ADH4" s="57">
        <f t="shared" ref="ADH4:AEN4" si="551">$K4</f>
        <v>1</v>
      </c>
      <c r="ADI4" s="58">
        <f t="shared" ref="ADI4" si="552">IF(ADL4="",0,IF(ACS$2=$E4,ROUND(ROUND(ADJ4*ADK4/1000,2)*$F4/365,2),ROUND(ADJ4*ADK4/1000,2)))</f>
        <v>0</v>
      </c>
      <c r="ADJ4" s="59" t="str">
        <f t="shared" ref="ADJ4" si="553">ADD4</f>
        <v/>
      </c>
      <c r="ADK4" s="60">
        <f t="shared" ref="ADK4" ca="1" si="554">IF(ABR4="","",ADS4)</f>
        <v>3.49</v>
      </c>
      <c r="ADL4" s="61" t="str">
        <f t="shared" ref="ADL4" si="555">IFERROR(IF($C4="","",IF(AND($F4&lt;&gt;"",ACS$2=$E4),$D4+ACS$2,IF(ADI$2&lt;=$E4,$D4+ACS$2,""))),"")</f>
        <v/>
      </c>
      <c r="ADM4" s="61">
        <f>IF($C4="","",VLOOKUP($T4,'別表第２　保険料率'!$B$7:$G$54,IF($N4=4,'別表第２　保険料率'!$F$55,'別表第２　保険料率'!$D$55)))</f>
        <v>5.36</v>
      </c>
      <c r="ADN4" s="61">
        <f>IF($C4="","",VLOOKUP($T4,'別表第２　保険料率'!$B$7:$G$54,IF($N4=4,'別表第２　保険料率'!$G$55,'別表第２　保険料率'!$E$55)))</f>
        <v>4.03</v>
      </c>
      <c r="ADO4" s="62">
        <f t="shared" ref="ADO4" si="556">$AB$1</f>
        <v>0.13500000000000001</v>
      </c>
      <c r="ADP4" s="63">
        <f t="shared" ref="ADP4" si="557">IF(ABR4="","",IF(ADL4&lt;$AD$1,(1-ADO4)*ADM4,(1-ADO4)*ADN4))</f>
        <v>3.4859500000000003</v>
      </c>
      <c r="ADQ4" s="64">
        <f t="shared" ref="ADQ4" ca="1" si="558">IF(ACH4="","",ADA4+ADP4)</f>
        <v>169.36085000000008</v>
      </c>
      <c r="ADR4" s="65">
        <f t="shared" ref="ADR4" ca="1" si="559">IF(ABR4="","",ROUND(ADQ4,2))</f>
        <v>169.36</v>
      </c>
      <c r="ADS4" s="66">
        <f t="shared" ref="ADS4" ca="1" si="560">IF(ABR4="","",ROUND(ADR4-ADB4,2))</f>
        <v>3.49</v>
      </c>
      <c r="ADT4" s="42" t="str">
        <f t="shared" ref="ADT4" si="561">IF(AEB4="","",INT(ADU4*ADV4*ADW4*ADX4/100))</f>
        <v/>
      </c>
      <c r="ADU4" s="43" t="str">
        <f>IF(AEB4="","",VLOOKUP(AEB4,'別表第１　保険金額の標準'!$A$5:$E$200,簡易保険料算出シート!$N4+1))</f>
        <v/>
      </c>
      <c r="ADV4" s="44">
        <f t="shared" ref="ADV4" si="562">ADF4</f>
        <v>100</v>
      </c>
      <c r="ADW4" s="45">
        <f t="shared" ref="ADW4:AFC4" si="563">$S4</f>
        <v>1</v>
      </c>
      <c r="ADX4" s="46">
        <f t="shared" ref="ADX4:AFD4" si="564">$K4</f>
        <v>1</v>
      </c>
      <c r="ADY4" s="47">
        <f t="shared" ref="ADY4" si="565">IF(AEB4="",0,IF(ADI$2=$E4,ROUND(ROUND(ADZ4*AEA4/1000,2)*$F4/365,2),ROUND(ADZ4*AEA4/1000,2)))</f>
        <v>0</v>
      </c>
      <c r="ADZ4" s="48" t="str">
        <f t="shared" ref="ADZ4" si="566">ADT4</f>
        <v/>
      </c>
      <c r="AEA4" s="49">
        <f t="shared" ref="AEA4" ca="1" si="567">IF(ACH4="","",AEI4)</f>
        <v>3.49</v>
      </c>
      <c r="AEB4" s="50" t="str">
        <f t="shared" ref="AEB4" si="568">IFERROR(IF($C4="","",IF(AND($F4&lt;&gt;"",ADI$2=$E4),$D4+ADI$2,IF(ADY$2&lt;=$E4,$D4+ADI$2,""))),"")</f>
        <v/>
      </c>
      <c r="AEC4" s="50">
        <f>IF($C4="","",VLOOKUP($T4,'別表第２　保険料率'!$B$7:$G$54,IF($N4=4,'別表第２　保険料率'!$F$55,'別表第２　保険料率'!$D$55)))</f>
        <v>5.36</v>
      </c>
      <c r="AED4" s="50">
        <f>IF($C4="","",VLOOKUP($T4,'別表第２　保険料率'!$B$7:$G$54,IF($N4=4,'別表第２　保険料率'!$G$55,'別表第２　保険料率'!$E$55)))</f>
        <v>4.03</v>
      </c>
      <c r="AEE4" s="51">
        <f t="shared" ref="AEE4" si="569">$AB$1</f>
        <v>0.13500000000000001</v>
      </c>
      <c r="AEF4" s="49">
        <f t="shared" ref="AEF4" si="570">IF(ACH4="","",IF(AEB4&lt;$AD$1,(1-AEE4)*AEC4,(1-AEE4)*AED4))</f>
        <v>3.4859500000000003</v>
      </c>
      <c r="AEG4" s="52">
        <f t="shared" ref="AEG4" ca="1" si="571">IF(ACX4="","",ADQ4+AEF4)</f>
        <v>172.84680000000009</v>
      </c>
      <c r="AEH4" s="52">
        <f t="shared" ref="AEH4" ca="1" si="572">IF(ACH4="","",ROUND(AEG4,2))</f>
        <v>172.85</v>
      </c>
      <c r="AEI4" s="46">
        <f t="shared" ref="AEI4" ca="1" si="573">IF(ACH4="","",ROUND(AEH4-ADR4,2))</f>
        <v>3.49</v>
      </c>
      <c r="AEJ4" s="53" t="str">
        <f t="shared" ref="AEJ4" si="574">IF(AER4="","",INT(AEK4*AEL4*AEM4*AEN4/100))</f>
        <v/>
      </c>
      <c r="AEK4" s="54" t="str">
        <f>IF(AER4="","",VLOOKUP(AER4,'別表第１　保険金額の標準'!$A$5:$E$200,簡易保険料算出シート!$N4+1))</f>
        <v/>
      </c>
      <c r="AEL4" s="55">
        <f t="shared" ref="AEL4" si="575">ADV4</f>
        <v>100</v>
      </c>
      <c r="AEM4" s="56">
        <f t="shared" si="550"/>
        <v>1</v>
      </c>
      <c r="AEN4" s="57">
        <f t="shared" si="551"/>
        <v>1</v>
      </c>
      <c r="AEO4" s="58">
        <f t="shared" ref="AEO4" si="576">IF(AER4="",0,IF(ADY$2=$E4,ROUND(ROUND(AEP4*AEQ4/1000,2)*$F4/365,2),ROUND(AEP4*AEQ4/1000,2)))</f>
        <v>0</v>
      </c>
      <c r="AEP4" s="59" t="str">
        <f t="shared" ref="AEP4" si="577">AEJ4</f>
        <v/>
      </c>
      <c r="AEQ4" s="60">
        <f t="shared" ref="AEQ4" ca="1" si="578">IF(ACX4="","",AEY4)</f>
        <v>3.48</v>
      </c>
      <c r="AER4" s="61" t="str">
        <f t="shared" ref="AER4" si="579">IFERROR(IF($C4="","",IF(AND($F4&lt;&gt;"",ADY$2=$E4),$D4+ADY$2,IF(AEO$2&lt;=$E4,$D4+ADY$2,""))),"")</f>
        <v/>
      </c>
      <c r="AES4" s="61">
        <f>IF($C4="","",VLOOKUP($T4,'別表第２　保険料率'!$B$7:$G$54,IF($N4=4,'別表第２　保険料率'!$F$55,'別表第２　保険料率'!$D$55)))</f>
        <v>5.36</v>
      </c>
      <c r="AET4" s="61">
        <f>IF($C4="","",VLOOKUP($T4,'別表第２　保険料率'!$B$7:$G$54,IF($N4=4,'別表第２　保険料率'!$G$55,'別表第２　保険料率'!$E$55)))</f>
        <v>4.03</v>
      </c>
      <c r="AEU4" s="62">
        <f t="shared" ref="AEU4" si="580">$AB$1</f>
        <v>0.13500000000000001</v>
      </c>
      <c r="AEV4" s="63">
        <f t="shared" ref="AEV4" si="581">IF(ACX4="","",IF(AER4&lt;$AD$1,(1-AEU4)*AES4,(1-AEU4)*AET4))</f>
        <v>3.4859500000000003</v>
      </c>
      <c r="AEW4" s="64">
        <f t="shared" ref="AEW4" ca="1" si="582">IF(ADN4="","",AEG4+AEV4)</f>
        <v>176.33275000000009</v>
      </c>
      <c r="AEX4" s="65">
        <f t="shared" ref="AEX4" ca="1" si="583">IF(ACX4="","",ROUND(AEW4,2))</f>
        <v>176.33</v>
      </c>
      <c r="AEY4" s="66">
        <f t="shared" ref="AEY4" ca="1" si="584">IF(ACX4="","",ROUND(AEX4-AEH4,2))</f>
        <v>3.48</v>
      </c>
      <c r="AEZ4" s="42" t="str">
        <f t="shared" ref="AEZ4" si="585">IF(AFH4="","",INT(AFA4*AFB4*AFC4*AFD4/100))</f>
        <v/>
      </c>
      <c r="AFA4" s="43" t="str">
        <f>IF(AFH4="","",VLOOKUP(AFH4,'別表第１　保険金額の標準'!$A$5:$E$200,簡易保険料算出シート!$N4+1))</f>
        <v/>
      </c>
      <c r="AFB4" s="44">
        <f t="shared" ref="AFB4" si="586">AEL4</f>
        <v>100</v>
      </c>
      <c r="AFC4" s="45">
        <f t="shared" si="563"/>
        <v>1</v>
      </c>
      <c r="AFD4" s="46">
        <f t="shared" si="564"/>
        <v>1</v>
      </c>
      <c r="AFE4" s="47">
        <f t="shared" ref="AFE4" si="587">IF(AFH4="",0,IF(AEO$2=$E4,ROUND(ROUND(AFF4*AFG4/1000,2)*$F4/365,2),ROUND(AFF4*AFG4/1000,2)))</f>
        <v>0</v>
      </c>
      <c r="AFF4" s="48" t="str">
        <f t="shared" ref="AFF4" si="588">AEZ4</f>
        <v/>
      </c>
      <c r="AFG4" s="49">
        <f t="shared" ref="AFG4" ca="1" si="589">IF(ADN4="","",AFO4)</f>
        <v>3.49</v>
      </c>
      <c r="AFH4" s="50" t="str">
        <f t="shared" ref="AFH4" si="590">IFERROR(IF($C4="","",IF(AND($F4&lt;&gt;"",AEO$2=$E4),$D4+AEO$2,IF(AFE$2&lt;=$E4,$D4+AEO$2,""))),"")</f>
        <v/>
      </c>
      <c r="AFI4" s="50">
        <f>IF($C4="","",VLOOKUP($T4,'別表第２　保険料率'!$B$7:$G$54,IF($N4=4,'別表第２　保険料率'!$F$55,'別表第２　保険料率'!$D$55)))</f>
        <v>5.36</v>
      </c>
      <c r="AFJ4" s="50">
        <f>IF($C4="","",VLOOKUP($T4,'別表第２　保険料率'!$B$7:$G$54,IF($N4=4,'別表第２　保険料率'!$G$55,'別表第２　保険料率'!$E$55)))</f>
        <v>4.03</v>
      </c>
      <c r="AFK4" s="51">
        <f t="shared" ref="AFK4" si="591">$AB$1</f>
        <v>0.13500000000000001</v>
      </c>
      <c r="AFL4" s="49">
        <f t="shared" ref="AFL4" si="592">IF(ADN4="","",IF(AFH4&lt;$AD$1,(1-AFK4)*AFI4,(1-AFK4)*AFJ4))</f>
        <v>3.4859500000000003</v>
      </c>
      <c r="AFM4" s="52">
        <f t="shared" ref="AFM4" ca="1" si="593">IF(AED4="","",AEW4+AFL4)</f>
        <v>179.81870000000009</v>
      </c>
      <c r="AFN4" s="52">
        <f t="shared" ref="AFN4" ca="1" si="594">IF(ADN4="","",ROUND(AFM4,2))</f>
        <v>179.82</v>
      </c>
      <c r="AFO4" s="46">
        <f t="shared" ref="AFO4" ca="1" si="595">IF(ADN4="","",ROUND(AFN4-AEX4,2))</f>
        <v>3.49</v>
      </c>
      <c r="AFP4" s="53" t="str">
        <f t="shared" ref="AFP4" si="596">IF(AFX4="","",INT(AFQ4*AFR4*AFS4*AFT4/100))</f>
        <v/>
      </c>
      <c r="AFQ4" s="54" t="str">
        <f>IF(AFX4="","",VLOOKUP(AFX4,'別表第１　保険金額の標準'!$A$5:$E$200,簡易保険料算出シート!$N4+1))</f>
        <v/>
      </c>
      <c r="AFR4" s="55">
        <f t="shared" ref="AFR4" si="597">AFB4</f>
        <v>100</v>
      </c>
      <c r="AFS4" s="56">
        <f t="shared" ref="AFS4:AGY4" si="598">$S4</f>
        <v>1</v>
      </c>
      <c r="AFT4" s="57">
        <f t="shared" ref="AFT4:AGZ4" si="599">$K4</f>
        <v>1</v>
      </c>
      <c r="AFU4" s="58">
        <f t="shared" ref="AFU4" si="600">IF(AFX4="",0,IF(AFE$2=$E4,ROUND(ROUND(AFV4*AFW4/1000,2)*$F4/365,2),ROUND(AFV4*AFW4/1000,2)))</f>
        <v>0</v>
      </c>
      <c r="AFV4" s="59" t="str">
        <f t="shared" ref="AFV4" si="601">AFP4</f>
        <v/>
      </c>
      <c r="AFW4" s="60">
        <f t="shared" ref="AFW4" ca="1" si="602">IF(AED4="","",AGE4)</f>
        <v>3.48</v>
      </c>
      <c r="AFX4" s="61" t="str">
        <f t="shared" ref="AFX4" si="603">IFERROR(IF($C4="","",IF(AND($F4&lt;&gt;"",AFE$2=$E4),$D4+AFE$2,IF(AFU$2&lt;=$E4,$D4+AFE$2,""))),"")</f>
        <v/>
      </c>
      <c r="AFY4" s="61">
        <f>IF($C4="","",VLOOKUP($T4,'別表第２　保険料率'!$B$7:$G$54,IF($N4=4,'別表第２　保険料率'!$F$55,'別表第２　保険料率'!$D$55)))</f>
        <v>5.36</v>
      </c>
      <c r="AFZ4" s="61">
        <f>IF($C4="","",VLOOKUP($T4,'別表第２　保険料率'!$B$7:$G$54,IF($N4=4,'別表第２　保険料率'!$G$55,'別表第２　保険料率'!$E$55)))</f>
        <v>4.03</v>
      </c>
      <c r="AGA4" s="62">
        <f t="shared" ref="AGA4" si="604">$AB$1</f>
        <v>0.13500000000000001</v>
      </c>
      <c r="AGB4" s="63">
        <f t="shared" ref="AGB4" si="605">IF(AED4="","",IF(AFX4&lt;$AD$1,(1-AGA4)*AFY4,(1-AGA4)*AFZ4))</f>
        <v>3.4859500000000003</v>
      </c>
      <c r="AGC4" s="64">
        <f t="shared" ref="AGC4" ca="1" si="606">IF(AET4="","",AFM4+AGB4)</f>
        <v>183.30465000000009</v>
      </c>
      <c r="AGD4" s="65">
        <f t="shared" ref="AGD4" ca="1" si="607">IF(AED4="","",ROUND(AGC4,2))</f>
        <v>183.3</v>
      </c>
      <c r="AGE4" s="66">
        <f t="shared" ref="AGE4" ca="1" si="608">IF(AED4="","",ROUND(AGD4-AFN4,2))</f>
        <v>3.48</v>
      </c>
      <c r="AGF4" s="42" t="str">
        <f t="shared" ref="AGF4" si="609">IF(AGN4="","",INT(AGG4*AGH4*AGI4*AGJ4/100))</f>
        <v/>
      </c>
      <c r="AGG4" s="43" t="str">
        <f>IF(AGN4="","",VLOOKUP(AGN4,'別表第１　保険金額の標準'!$A$5:$E$200,簡易保険料算出シート!$N4+1))</f>
        <v/>
      </c>
      <c r="AGH4" s="44">
        <f t="shared" ref="AGH4" si="610">AFR4</f>
        <v>100</v>
      </c>
      <c r="AGI4" s="45">
        <f t="shared" ref="AGI4:AHO4" si="611">$S4</f>
        <v>1</v>
      </c>
      <c r="AGJ4" s="46">
        <f t="shared" ref="AGJ4:AHP4" si="612">$K4</f>
        <v>1</v>
      </c>
      <c r="AGK4" s="47">
        <f t="shared" ref="AGK4" si="613">IF(AGN4="",0,IF(AFU$2=$E4,ROUND(ROUND(AGL4*AGM4/1000,2)*$F4/365,2),ROUND(AGL4*AGM4/1000,2)))</f>
        <v>0</v>
      </c>
      <c r="AGL4" s="48" t="str">
        <f t="shared" ref="AGL4" si="614">AGF4</f>
        <v/>
      </c>
      <c r="AGM4" s="49">
        <f t="shared" ref="AGM4" ca="1" si="615">IF(AET4="","",AGU4)</f>
        <v>3.49</v>
      </c>
      <c r="AGN4" s="50" t="str">
        <f t="shared" ref="AGN4" si="616">IFERROR(IF($C4="","",IF(AND($F4&lt;&gt;"",AFU$2=$E4),$D4+AFU$2,IF(AGK$2&lt;=$E4,$D4+AFU$2,""))),"")</f>
        <v/>
      </c>
      <c r="AGO4" s="50">
        <f>IF($C4="","",VLOOKUP($T4,'別表第２　保険料率'!$B$7:$G$54,IF($N4=4,'別表第２　保険料率'!$F$55,'別表第２　保険料率'!$D$55)))</f>
        <v>5.36</v>
      </c>
      <c r="AGP4" s="50">
        <f>IF($C4="","",VLOOKUP($T4,'別表第２　保険料率'!$B$7:$G$54,IF($N4=4,'別表第２　保険料率'!$G$55,'別表第２　保険料率'!$E$55)))</f>
        <v>4.03</v>
      </c>
      <c r="AGQ4" s="51">
        <f t="shared" ref="AGQ4" si="617">$AB$1</f>
        <v>0.13500000000000001</v>
      </c>
      <c r="AGR4" s="49">
        <f t="shared" ref="AGR4" si="618">IF(AET4="","",IF(AGN4&lt;$AD$1,(1-AGQ4)*AGO4,(1-AGQ4)*AGP4))</f>
        <v>3.4859500000000003</v>
      </c>
      <c r="AGS4" s="52">
        <f t="shared" ref="AGS4" ca="1" si="619">IF(AFJ4="","",AGC4+AGR4)</f>
        <v>186.7906000000001</v>
      </c>
      <c r="AGT4" s="52">
        <f t="shared" ref="AGT4" ca="1" si="620">IF(AET4="","",ROUND(AGS4,2))</f>
        <v>186.79</v>
      </c>
      <c r="AGU4" s="46">
        <f t="shared" ref="AGU4" ca="1" si="621">IF(AET4="","",ROUND(AGT4-AGD4,2))</f>
        <v>3.49</v>
      </c>
      <c r="AGV4" s="53" t="str">
        <f t="shared" ref="AGV4" si="622">IF(AHD4="","",INT(AGW4*AGX4*AGY4*AGZ4/100))</f>
        <v/>
      </c>
      <c r="AGW4" s="54" t="str">
        <f>IF(AHD4="","",VLOOKUP(AHD4,'別表第１　保険金額の標準'!$A$5:$E$200,簡易保険料算出シート!$N4+1))</f>
        <v/>
      </c>
      <c r="AGX4" s="55">
        <f t="shared" ref="AGX4" si="623">AGH4</f>
        <v>100</v>
      </c>
      <c r="AGY4" s="56">
        <f t="shared" si="598"/>
        <v>1</v>
      </c>
      <c r="AGZ4" s="57">
        <f t="shared" si="599"/>
        <v>1</v>
      </c>
      <c r="AHA4" s="58">
        <f t="shared" ref="AHA4" si="624">IF(AHD4="",0,IF(AGK$2=$E4,ROUND(ROUND(AHB4*AHC4/1000,2)*$F4/365,2),ROUND(AHB4*AHC4/1000,2)))</f>
        <v>0</v>
      </c>
      <c r="AHB4" s="59" t="str">
        <f t="shared" ref="AHB4" si="625">AGV4</f>
        <v/>
      </c>
      <c r="AHC4" s="60">
        <f t="shared" ref="AHC4" ca="1" si="626">IF(AFJ4="","",AHK4)</f>
        <v>3.49</v>
      </c>
      <c r="AHD4" s="61" t="str">
        <f t="shared" ref="AHD4" si="627">IFERROR(IF($C4="","",IF(AND($F4&lt;&gt;"",AGK$2=$E4),$D4+AGK$2,IF(AHA$2&lt;=$E4,$D4+AGK$2,""))),"")</f>
        <v/>
      </c>
      <c r="AHE4" s="61">
        <f>IF($C4="","",VLOOKUP($T4,'別表第２　保険料率'!$B$7:$G$54,IF($N4=4,'別表第２　保険料率'!$F$55,'別表第２　保険料率'!$D$55)))</f>
        <v>5.36</v>
      </c>
      <c r="AHF4" s="61">
        <f>IF($C4="","",VLOOKUP($T4,'別表第２　保険料率'!$B$7:$G$54,IF($N4=4,'別表第２　保険料率'!$G$55,'別表第２　保険料率'!$E$55)))</f>
        <v>4.03</v>
      </c>
      <c r="AHG4" s="62">
        <f t="shared" ref="AHG4" si="628">$AB$1</f>
        <v>0.13500000000000001</v>
      </c>
      <c r="AHH4" s="63">
        <f t="shared" ref="AHH4" si="629">IF(AFJ4="","",IF(AHD4&lt;$AD$1,(1-AHG4)*AHE4,(1-AHG4)*AHF4))</f>
        <v>3.4859500000000003</v>
      </c>
      <c r="AHI4" s="64">
        <f t="shared" ref="AHI4" ca="1" si="630">IF(AFZ4="","",AGS4+AHH4)</f>
        <v>190.2765500000001</v>
      </c>
      <c r="AHJ4" s="65">
        <f t="shared" ref="AHJ4" ca="1" si="631">IF(AFJ4="","",ROUND(AHI4,2))</f>
        <v>190.28</v>
      </c>
      <c r="AHK4" s="66">
        <f t="shared" ref="AHK4" ca="1" si="632">IF(AFJ4="","",ROUND(AHJ4-AGT4,2))</f>
        <v>3.49</v>
      </c>
      <c r="AHL4" s="42" t="str">
        <f t="shared" ref="AHL4" si="633">IF(AHT4="","",INT(AHM4*AHN4*AHO4*AHP4/100))</f>
        <v/>
      </c>
      <c r="AHM4" s="43" t="str">
        <f>IF(AHT4="","",VLOOKUP(AHT4,'別表第１　保険金額の標準'!$A$5:$E$200,簡易保険料算出シート!$N4+1))</f>
        <v/>
      </c>
      <c r="AHN4" s="44">
        <f t="shared" ref="AHN4" si="634">AGX4</f>
        <v>100</v>
      </c>
      <c r="AHO4" s="45">
        <f t="shared" si="611"/>
        <v>1</v>
      </c>
      <c r="AHP4" s="46">
        <f t="shared" si="612"/>
        <v>1</v>
      </c>
      <c r="AHQ4" s="47">
        <f t="shared" ref="AHQ4" si="635">IF(AHT4="",0,IF(AHA$2=$E4,ROUND(ROUND(AHR4*AHS4/1000,2)*$F4/365,2),ROUND(AHR4*AHS4/1000,2)))</f>
        <v>0</v>
      </c>
      <c r="AHR4" s="48" t="str">
        <f t="shared" ref="AHR4" si="636">AHL4</f>
        <v/>
      </c>
      <c r="AHS4" s="49">
        <f t="shared" ref="AHS4" ca="1" si="637">IF(AFZ4="","",AIA4)</f>
        <v>3.48</v>
      </c>
      <c r="AHT4" s="50" t="str">
        <f t="shared" ref="AHT4" si="638">IFERROR(IF($C4="","",IF(AND($F4&lt;&gt;"",AHA$2=$E4),$D4+AHA$2,IF(AHQ$2&lt;=$E4,$D4+AHA$2,""))),"")</f>
        <v/>
      </c>
      <c r="AHU4" s="50">
        <f>IF($C4="","",VLOOKUP($T4,'別表第２　保険料率'!$B$7:$G$54,IF($N4=4,'別表第２　保険料率'!$F$55,'別表第２　保険料率'!$D$55)))</f>
        <v>5.36</v>
      </c>
      <c r="AHV4" s="50">
        <f>IF($C4="","",VLOOKUP($T4,'別表第２　保険料率'!$B$7:$G$54,IF($N4=4,'別表第２　保険料率'!$G$55,'別表第２　保険料率'!$E$55)))</f>
        <v>4.03</v>
      </c>
      <c r="AHW4" s="51">
        <f t="shared" ref="AHW4" si="639">$AB$1</f>
        <v>0.13500000000000001</v>
      </c>
      <c r="AHX4" s="49">
        <f t="shared" ref="AHX4" si="640">IF(AFZ4="","",IF(AHT4&lt;$AD$1,(1-AHW4)*AHU4,(1-AHW4)*AHV4))</f>
        <v>3.4859500000000003</v>
      </c>
      <c r="AHY4" s="52">
        <f t="shared" ref="AHY4" ca="1" si="641">IF(AGP4="","",AHI4+AHX4)</f>
        <v>193.7625000000001</v>
      </c>
      <c r="AHZ4" s="52">
        <f t="shared" ref="AHZ4" ca="1" si="642">IF(AFZ4="","",ROUND(AHY4,2))</f>
        <v>193.76</v>
      </c>
      <c r="AIA4" s="46">
        <f t="shared" ref="AIA4" ca="1" si="643">IF(AFZ4="","",ROUND(AHZ4-AHJ4,2))</f>
        <v>3.48</v>
      </c>
      <c r="AIB4" s="53" t="str">
        <f t="shared" ref="AIB4" si="644">IF(AIJ4="","",INT(AIC4*AID4*AIE4*AIF4/100))</f>
        <v/>
      </c>
      <c r="AIC4" s="54" t="str">
        <f>IF(AIJ4="","",VLOOKUP(AIJ4,'別表第１　保険金額の標準'!$A$5:$E$200,簡易保険料算出シート!$N4+1))</f>
        <v/>
      </c>
      <c r="AID4" s="55">
        <f t="shared" ref="AID4" si="645">AHN4</f>
        <v>100</v>
      </c>
      <c r="AIE4" s="56">
        <f t="shared" ref="AIE4:AJK4" si="646">$S4</f>
        <v>1</v>
      </c>
      <c r="AIF4" s="57">
        <f t="shared" ref="AIF4:AJL4" si="647">$K4</f>
        <v>1</v>
      </c>
      <c r="AIG4" s="58">
        <f t="shared" ref="AIG4" si="648">IF(AIJ4="",0,IF(AHQ$2=$E4,ROUND(ROUND(AIH4*AII4/1000,2)*$F4/365,2),ROUND(AIH4*AII4/1000,2)))</f>
        <v>0</v>
      </c>
      <c r="AIH4" s="59" t="str">
        <f t="shared" ref="AIH4" si="649">AIB4</f>
        <v/>
      </c>
      <c r="AII4" s="60">
        <f t="shared" ref="AII4" ca="1" si="650">IF(AGP4="","",AIQ4)</f>
        <v>3.49</v>
      </c>
      <c r="AIJ4" s="61" t="str">
        <f t="shared" ref="AIJ4" si="651">IFERROR(IF($C4="","",IF(AND($F4&lt;&gt;"",AHQ$2=$E4),$D4+AHQ$2,IF(AIG$2&lt;=$E4,$D4+AHQ$2,""))),"")</f>
        <v/>
      </c>
      <c r="AIK4" s="61">
        <f>IF($C4="","",VLOOKUP($T4,'別表第２　保険料率'!$B$7:$G$54,IF($N4=4,'別表第２　保険料率'!$F$55,'別表第２　保険料率'!$D$55)))</f>
        <v>5.36</v>
      </c>
      <c r="AIL4" s="61">
        <f>IF($C4="","",VLOOKUP($T4,'別表第２　保険料率'!$B$7:$G$54,IF($N4=4,'別表第２　保険料率'!$G$55,'別表第２　保険料率'!$E$55)))</f>
        <v>4.03</v>
      </c>
      <c r="AIM4" s="62">
        <f t="shared" ref="AIM4" si="652">$AB$1</f>
        <v>0.13500000000000001</v>
      </c>
      <c r="AIN4" s="63">
        <f t="shared" ref="AIN4" si="653">IF(AGP4="","",IF(AIJ4&lt;$AD$1,(1-AIM4)*AIK4,(1-AIM4)*AIL4))</f>
        <v>3.4859500000000003</v>
      </c>
      <c r="AIO4" s="64">
        <f t="shared" ref="AIO4" ca="1" si="654">IF(AHF4="","",AHY4+AIN4)</f>
        <v>197.2484500000001</v>
      </c>
      <c r="AIP4" s="65">
        <f t="shared" ref="AIP4" ca="1" si="655">IF(AGP4="","",ROUND(AIO4,2))</f>
        <v>197.25</v>
      </c>
      <c r="AIQ4" s="66">
        <f t="shared" ref="AIQ4" ca="1" si="656">IF(AGP4="","",ROUND(AIP4-AHZ4,2))</f>
        <v>3.49</v>
      </c>
      <c r="AIR4" s="42" t="str">
        <f t="shared" ref="AIR4" si="657">IF(AIZ4="","",INT(AIS4*AIT4*AIU4*AIV4/100))</f>
        <v/>
      </c>
      <c r="AIS4" s="43" t="str">
        <f>IF(AIZ4="","",VLOOKUP(AIZ4,'別表第１　保険金額の標準'!$A$5:$E$200,簡易保険料算出シート!$N4+1))</f>
        <v/>
      </c>
      <c r="AIT4" s="44">
        <f t="shared" ref="AIT4" si="658">AID4</f>
        <v>100</v>
      </c>
      <c r="AIU4" s="45">
        <f t="shared" ref="AIU4:AKA4" si="659">$S4</f>
        <v>1</v>
      </c>
      <c r="AIV4" s="46">
        <f t="shared" ref="AIV4:AKB4" si="660">$K4</f>
        <v>1</v>
      </c>
      <c r="AIW4" s="47">
        <f t="shared" ref="AIW4" si="661">IF(AIZ4="",0,IF(AIG$2=$E4,ROUND(ROUND(AIX4*AIY4/1000,2)*$F4/365,2),ROUND(AIX4*AIY4/1000,2)))</f>
        <v>0</v>
      </c>
      <c r="AIX4" s="48" t="str">
        <f t="shared" ref="AIX4" si="662">AIR4</f>
        <v/>
      </c>
      <c r="AIY4" s="49">
        <f t="shared" ref="AIY4" ca="1" si="663">IF(AHF4="","",AJG4)</f>
        <v>3.48</v>
      </c>
      <c r="AIZ4" s="50" t="str">
        <f t="shared" ref="AIZ4" si="664">IFERROR(IF($C4="","",IF(AND($F4&lt;&gt;"",AIG$2=$E4),$D4+AIG$2,IF(AIW$2&lt;=$E4,$D4+AIG$2,""))),"")</f>
        <v/>
      </c>
      <c r="AJA4" s="50">
        <f>IF($C4="","",VLOOKUP($T4,'別表第２　保険料率'!$B$7:$G$54,IF($N4=4,'別表第２　保険料率'!$F$55,'別表第２　保険料率'!$D$55)))</f>
        <v>5.36</v>
      </c>
      <c r="AJB4" s="50">
        <f>IF($C4="","",VLOOKUP($T4,'別表第２　保険料率'!$B$7:$G$54,IF($N4=4,'別表第２　保険料率'!$G$55,'別表第２　保険料率'!$E$55)))</f>
        <v>4.03</v>
      </c>
      <c r="AJC4" s="51">
        <f t="shared" ref="AJC4" si="665">$AB$1</f>
        <v>0.13500000000000001</v>
      </c>
      <c r="AJD4" s="49">
        <f t="shared" ref="AJD4" si="666">IF(AHF4="","",IF(AIZ4&lt;$AD$1,(1-AJC4)*AJA4,(1-AJC4)*AJB4))</f>
        <v>3.4859500000000003</v>
      </c>
      <c r="AJE4" s="52">
        <f t="shared" ref="AJE4" ca="1" si="667">IF(AHV4="","",AIO4+AJD4)</f>
        <v>200.73440000000011</v>
      </c>
      <c r="AJF4" s="52">
        <f t="shared" ref="AJF4" ca="1" si="668">IF(AHF4="","",ROUND(AJE4,2))</f>
        <v>200.73</v>
      </c>
      <c r="AJG4" s="46">
        <f t="shared" ref="AJG4" ca="1" si="669">IF(AHF4="","",ROUND(AJF4-AIP4,2))</f>
        <v>3.48</v>
      </c>
      <c r="AJH4" s="53" t="str">
        <f t="shared" ref="AJH4" si="670">IF(AJP4="","",INT(AJI4*AJJ4*AJK4*AJL4/100))</f>
        <v/>
      </c>
      <c r="AJI4" s="54" t="str">
        <f>IF(AJP4="","",VLOOKUP(AJP4,'別表第１　保険金額の標準'!$A$5:$E$200,簡易保険料算出シート!$N4+1))</f>
        <v/>
      </c>
      <c r="AJJ4" s="55">
        <f t="shared" ref="AJJ4" si="671">AIT4</f>
        <v>100</v>
      </c>
      <c r="AJK4" s="56">
        <f t="shared" si="646"/>
        <v>1</v>
      </c>
      <c r="AJL4" s="57">
        <f t="shared" si="647"/>
        <v>1</v>
      </c>
      <c r="AJM4" s="58">
        <f t="shared" ref="AJM4" si="672">IF(AJP4="",0,IF(AIW$2=$E4,ROUND(ROUND(AJN4*AJO4/1000,2)*$F4/365,2),ROUND(AJN4*AJO4/1000,2)))</f>
        <v>0</v>
      </c>
      <c r="AJN4" s="59" t="str">
        <f t="shared" ref="AJN4" si="673">AJH4</f>
        <v/>
      </c>
      <c r="AJO4" s="60">
        <f t="shared" ref="AJO4" ca="1" si="674">IF(AHV4="","",AJW4)</f>
        <v>3.49</v>
      </c>
      <c r="AJP4" s="61" t="str">
        <f t="shared" ref="AJP4" si="675">IFERROR(IF($C4="","",IF(AND($F4&lt;&gt;"",AIW$2=$E4),$D4+AIW$2,IF(AJM$2&lt;=$E4,$D4+AIW$2,""))),"")</f>
        <v/>
      </c>
      <c r="AJQ4" s="61">
        <f>IF($C4="","",VLOOKUP($T4,'別表第２　保険料率'!$B$7:$G$54,IF($N4=4,'別表第２　保険料率'!$F$55,'別表第２　保険料率'!$D$55)))</f>
        <v>5.36</v>
      </c>
      <c r="AJR4" s="61">
        <f>IF($C4="","",VLOOKUP($T4,'別表第２　保険料率'!$B$7:$G$54,IF($N4=4,'別表第２　保険料率'!$G$55,'別表第２　保険料率'!$E$55)))</f>
        <v>4.03</v>
      </c>
      <c r="AJS4" s="62">
        <f t="shared" ref="AJS4" si="676">$AB$1</f>
        <v>0.13500000000000001</v>
      </c>
      <c r="AJT4" s="63">
        <f t="shared" ref="AJT4" si="677">IF(AHV4="","",IF(AJP4&lt;$AD$1,(1-AJS4)*AJQ4,(1-AJS4)*AJR4))</f>
        <v>3.4859500000000003</v>
      </c>
      <c r="AJU4" s="64">
        <f t="shared" ref="AJU4" ca="1" si="678">IF(AIL4="","",AJE4+AJT4)</f>
        <v>204.22035000000011</v>
      </c>
      <c r="AJV4" s="65">
        <f t="shared" ref="AJV4" ca="1" si="679">IF(AHV4="","",ROUND(AJU4,2))</f>
        <v>204.22</v>
      </c>
      <c r="AJW4" s="66">
        <f t="shared" ref="AJW4" ca="1" si="680">IF(AHV4="","",ROUND(AJV4-AJF4,2))</f>
        <v>3.49</v>
      </c>
      <c r="AJX4" s="42" t="str">
        <f t="shared" ref="AJX4" si="681">IF(AKF4="","",INT(AJY4*AJZ4*AKA4*AKB4/100))</f>
        <v/>
      </c>
      <c r="AJY4" s="43" t="str">
        <f>IF(AKF4="","",VLOOKUP(AKF4,'別表第１　保険金額の標準'!$A$5:$E$200,簡易保険料算出シート!$N4+1))</f>
        <v/>
      </c>
      <c r="AJZ4" s="44">
        <f t="shared" ref="AJZ4" si="682">AJJ4</f>
        <v>100</v>
      </c>
      <c r="AKA4" s="45">
        <f t="shared" si="659"/>
        <v>1</v>
      </c>
      <c r="AKB4" s="46">
        <f t="shared" si="660"/>
        <v>1</v>
      </c>
      <c r="AKC4" s="47">
        <f t="shared" ref="AKC4" si="683">IF(AKF4="",0,IF(AJM$2=$E4,ROUND(ROUND(AKD4*AKE4/1000,2)*$F4/365,2),ROUND(AKD4*AKE4/1000,2)))</f>
        <v>0</v>
      </c>
      <c r="AKD4" s="48" t="str">
        <f t="shared" ref="AKD4" si="684">AJX4</f>
        <v/>
      </c>
      <c r="AKE4" s="49">
        <f t="shared" ref="AKE4" ca="1" si="685">IF(AIL4="","",AKM4)</f>
        <v>3.49</v>
      </c>
      <c r="AKF4" s="50" t="str">
        <f t="shared" ref="AKF4" si="686">IFERROR(IF($C4="","",IF(AND($F4&lt;&gt;"",AJM$2=$E4),$D4+AJM$2,IF(AKC$2&lt;=$E4,$D4+AJM$2,""))),"")</f>
        <v/>
      </c>
      <c r="AKG4" s="50">
        <f>IF($C4="","",VLOOKUP($T4,'別表第２　保険料率'!$B$7:$G$54,IF($N4=4,'別表第２　保険料率'!$F$55,'別表第２　保険料率'!$D$55)))</f>
        <v>5.36</v>
      </c>
      <c r="AKH4" s="50">
        <f>IF($C4="","",VLOOKUP($T4,'別表第２　保険料率'!$B$7:$G$54,IF($N4=4,'別表第２　保険料率'!$G$55,'別表第２　保険料率'!$E$55)))</f>
        <v>4.03</v>
      </c>
      <c r="AKI4" s="51">
        <f t="shared" ref="AKI4" si="687">$AB$1</f>
        <v>0.13500000000000001</v>
      </c>
      <c r="AKJ4" s="49">
        <f t="shared" ref="AKJ4" si="688">IF(AIL4="","",IF(AKF4&lt;$AD$1,(1-AKI4)*AKG4,(1-AKI4)*AKH4))</f>
        <v>3.4859500000000003</v>
      </c>
      <c r="AKK4" s="52">
        <f t="shared" ref="AKK4" ca="1" si="689">IF(AJB4="","",AJU4+AKJ4)</f>
        <v>207.70630000000011</v>
      </c>
      <c r="AKL4" s="52">
        <f t="shared" ref="AKL4" ca="1" si="690">IF(AIL4="","",ROUND(AKK4,2))</f>
        <v>207.71</v>
      </c>
      <c r="AKM4" s="46">
        <f t="shared" ref="AKM4" ca="1" si="691">IF(AIL4="","",ROUND(AKL4-AJV4,2))</f>
        <v>3.49</v>
      </c>
      <c r="AKN4" s="53" t="str">
        <f t="shared" ref="AKN4" si="692">IF(AKV4="","",INT(AKO4*AKP4*AKQ4*AKR4/100))</f>
        <v/>
      </c>
      <c r="AKO4" s="54" t="str">
        <f>IF(AKV4="","",VLOOKUP(AKV4,'別表第１　保険金額の標準'!$A$5:$E$200,簡易保険料算出シート!$N4+1))</f>
        <v/>
      </c>
      <c r="AKP4" s="55">
        <f t="shared" ref="AKP4" si="693">AJZ4</f>
        <v>100</v>
      </c>
      <c r="AKQ4" s="56">
        <f t="shared" ref="AKQ4" si="694">$S4</f>
        <v>1</v>
      </c>
      <c r="AKR4" s="57">
        <f t="shared" ref="AKR4" si="695">$K4</f>
        <v>1</v>
      </c>
      <c r="AKS4" s="58">
        <f t="shared" ref="AKS4" si="696">IF(AKV4="",0,IF(AKC$2=$E4,ROUND(ROUND(AKT4*AKU4/1000,2)*$F4/365,2),ROUND(AKT4*AKU4/1000,2)))</f>
        <v>0</v>
      </c>
      <c r="AKT4" s="59" t="str">
        <f t="shared" ref="AKT4" si="697">AKN4</f>
        <v/>
      </c>
      <c r="AKU4" s="60">
        <f t="shared" ref="AKU4" ca="1" si="698">IF(AJB4="","",ALC4)</f>
        <v>3.48</v>
      </c>
      <c r="AKV4" s="61" t="str">
        <f t="shared" ref="AKV4" si="699">IFERROR(IF($C4="","",IF(AND($F4&lt;&gt;"",AKC$2=$E4),$D4+AKC$2,IF(AKS$2&lt;=$E4,$D4+AKC$2,""))),"")</f>
        <v/>
      </c>
      <c r="AKW4" s="61">
        <f>IF($C4="","",VLOOKUP($T4,'別表第２　保険料率'!$B$7:$G$54,IF($N4=4,'別表第２　保険料率'!$F$55,'別表第２　保険料率'!$D$55)))</f>
        <v>5.36</v>
      </c>
      <c r="AKX4" s="61">
        <f>IF($C4="","",VLOOKUP($T4,'別表第２　保険料率'!$B$7:$G$54,IF($N4=4,'別表第２　保険料率'!$G$55,'別表第２　保険料率'!$E$55)))</f>
        <v>4.03</v>
      </c>
      <c r="AKY4" s="62">
        <f t="shared" ref="AKY4" si="700">$AB$1</f>
        <v>0.13500000000000001</v>
      </c>
      <c r="AKZ4" s="63">
        <f t="shared" ref="AKZ4" si="701">IF(AJB4="","",IF(AKV4&lt;$AD$1,(1-AKY4)*AKW4,(1-AKY4)*AKX4))</f>
        <v>3.4859500000000003</v>
      </c>
      <c r="ALA4" s="64">
        <f t="shared" ref="ALA4" ca="1" si="702">IF(AJR4="","",AKK4+AKZ4)</f>
        <v>211.19225000000012</v>
      </c>
      <c r="ALB4" s="65">
        <f t="shared" ref="ALB4" ca="1" si="703">IF(AJB4="","",ROUND(ALA4,2))</f>
        <v>211.19</v>
      </c>
      <c r="ALC4" s="66">
        <f t="shared" ref="ALC4" ca="1" si="704">IF(AJB4="","",ROUND(ALB4-AKL4,2))</f>
        <v>3.48</v>
      </c>
    </row>
    <row r="5" spans="1:991">
      <c r="U5" s="4"/>
    </row>
  </sheetData>
  <sheetProtection sheet="1" objects="1" scenarios="1"/>
  <mergeCells count="120">
    <mergeCell ref="NI2:NS2"/>
    <mergeCell ref="NT2:NX2"/>
    <mergeCell ref="NY2:OI2"/>
    <mergeCell ref="OJ2:ON2"/>
    <mergeCell ref="OO2:OY2"/>
    <mergeCell ref="CB2:CF2"/>
    <mergeCell ref="CG2:CQ2"/>
    <mergeCell ref="CR2:CV2"/>
    <mergeCell ref="CW2:DG2"/>
    <mergeCell ref="DH2:DL2"/>
    <mergeCell ref="DM2:DW2"/>
    <mergeCell ref="DX2:EB2"/>
    <mergeCell ref="EC2:EM2"/>
    <mergeCell ref="EN2:ER2"/>
    <mergeCell ref="ES2:FC2"/>
    <mergeCell ref="FD2:FH2"/>
    <mergeCell ref="FI2:FS2"/>
    <mergeCell ref="FT2:FX2"/>
    <mergeCell ref="FY2:GI2"/>
    <mergeCell ref="GJ2:GN2"/>
    <mergeCell ref="LX2:MB2"/>
    <mergeCell ref="AKS2:ALC2"/>
    <mergeCell ref="AJH2:AJL2"/>
    <mergeCell ref="AJM2:AJW2"/>
    <mergeCell ref="AJX2:AKB2"/>
    <mergeCell ref="AKC2:AKM2"/>
    <mergeCell ref="AKN2:AKR2"/>
    <mergeCell ref="AIR2:AIV2"/>
    <mergeCell ref="AHL2:AHP2"/>
    <mergeCell ref="AHQ2:AIA2"/>
    <mergeCell ref="AIB2:AIF2"/>
    <mergeCell ref="AIG2:AIQ2"/>
    <mergeCell ref="AIW2:AJG2"/>
    <mergeCell ref="AFU2:AGE2"/>
    <mergeCell ref="AGF2:AGJ2"/>
    <mergeCell ref="AGK2:AGU2"/>
    <mergeCell ref="AGV2:AGZ2"/>
    <mergeCell ref="AHA2:AHK2"/>
    <mergeCell ref="ADY2:AEI2"/>
    <mergeCell ref="AEJ2:AEN2"/>
    <mergeCell ref="AEO2:AEY2"/>
    <mergeCell ref="AEZ2:AFD2"/>
    <mergeCell ref="AFE2:AFO2"/>
    <mergeCell ref="AFP2:AFT2"/>
    <mergeCell ref="ACS2:ADC2"/>
    <mergeCell ref="ADD2:ADH2"/>
    <mergeCell ref="ADI2:ADS2"/>
    <mergeCell ref="ADT2:ADX2"/>
    <mergeCell ref="AAW2:ABG2"/>
    <mergeCell ref="ABH2:ABL2"/>
    <mergeCell ref="ABM2:ABW2"/>
    <mergeCell ref="ABX2:ACB2"/>
    <mergeCell ref="ACC2:ACM2"/>
    <mergeCell ref="ACN2:ACR2"/>
    <mergeCell ref="ZL2:ZP2"/>
    <mergeCell ref="ZQ2:AAA2"/>
    <mergeCell ref="AAB2:AAF2"/>
    <mergeCell ref="AAG2:AAQ2"/>
    <mergeCell ref="AAR2:AAV2"/>
    <mergeCell ref="XU2:YE2"/>
    <mergeCell ref="YF2:YJ2"/>
    <mergeCell ref="YK2:YU2"/>
    <mergeCell ref="YV2:YZ2"/>
    <mergeCell ref="ZA2:ZK2"/>
    <mergeCell ref="XP2:XT2"/>
    <mergeCell ref="VY2:WI2"/>
    <mergeCell ref="WJ2:WN2"/>
    <mergeCell ref="WO2:WY2"/>
    <mergeCell ref="WZ2:XD2"/>
    <mergeCell ref="XE2:XO2"/>
    <mergeCell ref="UN2:UR2"/>
    <mergeCell ref="US2:VC2"/>
    <mergeCell ref="VD2:VH2"/>
    <mergeCell ref="VI2:VS2"/>
    <mergeCell ref="VT2:VX2"/>
    <mergeCell ref="SW2:TG2"/>
    <mergeCell ref="TH2:TL2"/>
    <mergeCell ref="TM2:TW2"/>
    <mergeCell ref="TX2:UB2"/>
    <mergeCell ref="UC2:UM2"/>
    <mergeCell ref="RA2:RK2"/>
    <mergeCell ref="RL2:RP2"/>
    <mergeCell ref="RQ2:SA2"/>
    <mergeCell ref="SB2:SF2"/>
    <mergeCell ref="SG2:SQ2"/>
    <mergeCell ref="SR2:SV2"/>
    <mergeCell ref="PP2:PT2"/>
    <mergeCell ref="PU2:QE2"/>
    <mergeCell ref="QF2:QJ2"/>
    <mergeCell ref="QK2:QU2"/>
    <mergeCell ref="QV2:QZ2"/>
    <mergeCell ref="OZ2:PD2"/>
    <mergeCell ref="PE2:PO2"/>
    <mergeCell ref="GO2:GY2"/>
    <mergeCell ref="GZ2:HD2"/>
    <mergeCell ref="HE2:HO2"/>
    <mergeCell ref="HP2:HT2"/>
    <mergeCell ref="HU2:IE2"/>
    <mergeCell ref="IF2:IJ2"/>
    <mergeCell ref="IK2:IU2"/>
    <mergeCell ref="IV2:IZ2"/>
    <mergeCell ref="JA2:JK2"/>
    <mergeCell ref="JL2:JP2"/>
    <mergeCell ref="JQ2:KA2"/>
    <mergeCell ref="LH2:LL2"/>
    <mergeCell ref="LM2:LW2"/>
    <mergeCell ref="MC2:MM2"/>
    <mergeCell ref="MN2:MR2"/>
    <mergeCell ref="MS2:NC2"/>
    <mergeCell ref="ND2:NH2"/>
    <mergeCell ref="AF2:AJ2"/>
    <mergeCell ref="AK2:AU2"/>
    <mergeCell ref="AV2:AZ2"/>
    <mergeCell ref="BL2:BP2"/>
    <mergeCell ref="BA2:BK2"/>
    <mergeCell ref="BQ2:CA2"/>
    <mergeCell ref="KG2:KQ2"/>
    <mergeCell ref="KR2:KV2"/>
    <mergeCell ref="KW2:LG2"/>
    <mergeCell ref="KB2:KF2"/>
  </mergeCells>
  <phoneticPr fontId="3"/>
  <pageMargins left="0.7" right="0.7" top="0.75" bottom="0.75" header="0.3" footer="0.3"/>
  <pageSetup paperSize="9" scale="1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4"/>
  <sheetViews>
    <sheetView topLeftCell="A46" zoomScale="130" zoomScaleNormal="130" workbookViewId="0">
      <selection activeCell="L23" sqref="L23"/>
    </sheetView>
  </sheetViews>
  <sheetFormatPr defaultRowHeight="18.75"/>
  <cols>
    <col min="1" max="1" width="5.125" style="5" bestFit="1" customWidth="1"/>
    <col min="2" max="2" width="10.25" style="5" bestFit="1" customWidth="1"/>
    <col min="3" max="3" width="9.625" style="5" bestFit="1" customWidth="1"/>
    <col min="4" max="4" width="13.25" style="5" bestFit="1" customWidth="1"/>
    <col min="5" max="5" width="9.625" style="5" bestFit="1" customWidth="1"/>
    <col min="6" max="16384" width="9" style="5"/>
  </cols>
  <sheetData>
    <row r="1" spans="1:5">
      <c r="A1" s="70"/>
      <c r="B1" s="70"/>
      <c r="C1" s="70"/>
      <c r="D1" s="70"/>
      <c r="E1" s="70"/>
    </row>
    <row r="2" spans="1:5">
      <c r="A2" s="70"/>
      <c r="B2" s="70"/>
      <c r="C2" s="70"/>
      <c r="D2" s="70"/>
      <c r="E2" s="70"/>
    </row>
    <row r="3" spans="1:5">
      <c r="A3" s="70"/>
      <c r="B3" s="70" t="s">
        <v>63</v>
      </c>
      <c r="C3" s="70"/>
      <c r="D3" s="70"/>
      <c r="E3" s="70"/>
    </row>
    <row r="4" spans="1:5">
      <c r="A4" s="88"/>
      <c r="B4" s="83" t="s">
        <v>66</v>
      </c>
      <c r="C4" s="84" t="s">
        <v>67</v>
      </c>
      <c r="D4" s="84" t="s">
        <v>64</v>
      </c>
      <c r="E4" s="85" t="s">
        <v>65</v>
      </c>
    </row>
    <row r="5" spans="1:5">
      <c r="A5" s="86">
        <v>1</v>
      </c>
      <c r="B5" s="71">
        <v>1010000</v>
      </c>
      <c r="C5" s="78">
        <v>1010000</v>
      </c>
      <c r="D5" s="78">
        <v>800000</v>
      </c>
      <c r="E5" s="75">
        <v>580000</v>
      </c>
    </row>
    <row r="6" spans="1:5">
      <c r="A6" s="86">
        <v>2</v>
      </c>
      <c r="B6" s="76">
        <v>1190000</v>
      </c>
      <c r="C6" s="79">
        <v>1190000</v>
      </c>
      <c r="D6" s="79">
        <v>920000</v>
      </c>
      <c r="E6" s="72">
        <v>670000</v>
      </c>
    </row>
    <row r="7" spans="1:5">
      <c r="A7" s="86">
        <v>3</v>
      </c>
      <c r="B7" s="76">
        <v>1440000</v>
      </c>
      <c r="C7" s="79">
        <v>1440000</v>
      </c>
      <c r="D7" s="79">
        <v>1080000</v>
      </c>
      <c r="E7" s="72">
        <v>750000</v>
      </c>
    </row>
    <row r="8" spans="1:5">
      <c r="A8" s="86">
        <v>4</v>
      </c>
      <c r="B8" s="76">
        <v>1660000</v>
      </c>
      <c r="C8" s="79">
        <v>1660000</v>
      </c>
      <c r="D8" s="79">
        <v>1190000</v>
      </c>
      <c r="E8" s="72">
        <v>840000</v>
      </c>
    </row>
    <row r="9" spans="1:5">
      <c r="A9" s="86">
        <v>5</v>
      </c>
      <c r="B9" s="76">
        <v>1880000</v>
      </c>
      <c r="C9" s="79">
        <v>1880000</v>
      </c>
      <c r="D9" s="79">
        <v>1310000</v>
      </c>
      <c r="E9" s="72">
        <v>880000</v>
      </c>
    </row>
    <row r="10" spans="1:5">
      <c r="A10" s="86">
        <v>6</v>
      </c>
      <c r="B10" s="76">
        <v>2120000</v>
      </c>
      <c r="C10" s="79">
        <v>2120000</v>
      </c>
      <c r="D10" s="79">
        <v>1380000</v>
      </c>
      <c r="E10" s="72">
        <v>930000</v>
      </c>
    </row>
    <row r="11" spans="1:5">
      <c r="A11" s="86">
        <v>7</v>
      </c>
      <c r="B11" s="76">
        <v>2230000</v>
      </c>
      <c r="C11" s="79">
        <v>2220000</v>
      </c>
      <c r="D11" s="79">
        <v>1440000</v>
      </c>
      <c r="E11" s="72">
        <v>970000</v>
      </c>
    </row>
    <row r="12" spans="1:5">
      <c r="A12" s="86">
        <v>8</v>
      </c>
      <c r="B12" s="76">
        <v>2340000</v>
      </c>
      <c r="C12" s="79">
        <v>2330000</v>
      </c>
      <c r="D12" s="79">
        <v>1510000</v>
      </c>
      <c r="E12" s="72">
        <v>1150000</v>
      </c>
    </row>
    <row r="13" spans="1:5">
      <c r="A13" s="86">
        <v>9</v>
      </c>
      <c r="B13" s="76">
        <v>2590000</v>
      </c>
      <c r="C13" s="79">
        <v>2590000</v>
      </c>
      <c r="D13" s="79">
        <v>1680000</v>
      </c>
      <c r="E13" s="72">
        <v>1150000</v>
      </c>
    </row>
    <row r="14" spans="1:5">
      <c r="A14" s="86">
        <v>10</v>
      </c>
      <c r="B14" s="76">
        <v>2720000</v>
      </c>
      <c r="C14" s="79">
        <v>2720000</v>
      </c>
      <c r="D14" s="79">
        <v>1760000</v>
      </c>
      <c r="E14" s="72">
        <v>1150000</v>
      </c>
    </row>
    <row r="15" spans="1:5">
      <c r="A15" s="86">
        <v>11</v>
      </c>
      <c r="B15" s="76">
        <v>2720000</v>
      </c>
      <c r="C15" s="79">
        <v>2720000</v>
      </c>
      <c r="D15" s="79">
        <v>1760000</v>
      </c>
      <c r="E15" s="72">
        <v>1150000</v>
      </c>
    </row>
    <row r="16" spans="1:5">
      <c r="A16" s="86">
        <v>12</v>
      </c>
      <c r="B16" s="76">
        <v>2720000</v>
      </c>
      <c r="C16" s="79">
        <v>2720000</v>
      </c>
      <c r="D16" s="79">
        <v>1760000</v>
      </c>
      <c r="E16" s="72">
        <v>1160000</v>
      </c>
    </row>
    <row r="17" spans="1:5">
      <c r="A17" s="86">
        <v>13</v>
      </c>
      <c r="B17" s="76">
        <v>2720000</v>
      </c>
      <c r="C17" s="79">
        <v>2730000</v>
      </c>
      <c r="D17" s="79">
        <v>1760000</v>
      </c>
      <c r="E17" s="72">
        <v>1160000</v>
      </c>
    </row>
    <row r="18" spans="1:5">
      <c r="A18" s="86">
        <v>14</v>
      </c>
      <c r="B18" s="76">
        <v>2720000</v>
      </c>
      <c r="C18" s="79">
        <v>2730000</v>
      </c>
      <c r="D18" s="79">
        <v>1760000</v>
      </c>
      <c r="E18" s="72">
        <v>1170000</v>
      </c>
    </row>
    <row r="19" spans="1:5">
      <c r="A19" s="86">
        <v>15</v>
      </c>
      <c r="B19" s="76">
        <v>2730000</v>
      </c>
      <c r="C19" s="79">
        <v>2740000</v>
      </c>
      <c r="D19" s="79">
        <v>1760000</v>
      </c>
      <c r="E19" s="72">
        <v>1170000</v>
      </c>
    </row>
    <row r="20" spans="1:5">
      <c r="A20" s="86">
        <v>16</v>
      </c>
      <c r="B20" s="76">
        <v>2730000</v>
      </c>
      <c r="C20" s="79">
        <v>2750000</v>
      </c>
      <c r="D20" s="79">
        <v>1760000</v>
      </c>
      <c r="E20" s="72">
        <v>1180000</v>
      </c>
    </row>
    <row r="21" spans="1:5">
      <c r="A21" s="86">
        <v>17</v>
      </c>
      <c r="B21" s="76">
        <v>2730000</v>
      </c>
      <c r="C21" s="79">
        <v>2770000</v>
      </c>
      <c r="D21" s="79">
        <v>1760000</v>
      </c>
      <c r="E21" s="72">
        <v>1190000</v>
      </c>
    </row>
    <row r="22" spans="1:5">
      <c r="A22" s="86">
        <v>18</v>
      </c>
      <c r="B22" s="76">
        <v>2740000</v>
      </c>
      <c r="C22" s="79">
        <v>2780000</v>
      </c>
      <c r="D22" s="79">
        <v>1760000</v>
      </c>
      <c r="E22" s="72">
        <v>1200000</v>
      </c>
    </row>
    <row r="23" spans="1:5">
      <c r="A23" s="86">
        <v>19</v>
      </c>
      <c r="B23" s="76">
        <v>2740000</v>
      </c>
      <c r="C23" s="79">
        <v>2800000</v>
      </c>
      <c r="D23" s="79">
        <v>1760000</v>
      </c>
      <c r="E23" s="72">
        <v>1210000</v>
      </c>
    </row>
    <row r="24" spans="1:5">
      <c r="A24" s="86">
        <v>20</v>
      </c>
      <c r="B24" s="76">
        <v>2750000</v>
      </c>
      <c r="C24" s="80">
        <v>2820000</v>
      </c>
      <c r="D24" s="79">
        <v>1760000</v>
      </c>
      <c r="E24" s="72">
        <v>1220000</v>
      </c>
    </row>
    <row r="25" spans="1:5">
      <c r="A25" s="86">
        <v>21</v>
      </c>
      <c r="B25" s="76">
        <v>2750000</v>
      </c>
      <c r="C25" s="79">
        <v>2840000</v>
      </c>
      <c r="D25" s="79">
        <v>1770000</v>
      </c>
      <c r="E25" s="72">
        <v>1230000</v>
      </c>
    </row>
    <row r="26" spans="1:5">
      <c r="A26" s="86">
        <v>22</v>
      </c>
      <c r="B26" s="76">
        <v>2750000</v>
      </c>
      <c r="C26" s="79">
        <v>2840000</v>
      </c>
      <c r="D26" s="79">
        <v>1770000</v>
      </c>
      <c r="E26" s="72">
        <v>1230000</v>
      </c>
    </row>
    <row r="27" spans="1:5">
      <c r="A27" s="86">
        <v>23</v>
      </c>
      <c r="B27" s="76">
        <v>2750000</v>
      </c>
      <c r="C27" s="79">
        <v>2840000</v>
      </c>
      <c r="D27" s="79">
        <v>1770000</v>
      </c>
      <c r="E27" s="72">
        <v>1230000</v>
      </c>
    </row>
    <row r="28" spans="1:5">
      <c r="A28" s="86">
        <v>24</v>
      </c>
      <c r="B28" s="76">
        <v>2750000</v>
      </c>
      <c r="C28" s="79">
        <v>2840000</v>
      </c>
      <c r="D28" s="79">
        <v>1770000</v>
      </c>
      <c r="E28" s="72">
        <v>1230000</v>
      </c>
    </row>
    <row r="29" spans="1:5">
      <c r="A29" s="86">
        <v>25</v>
      </c>
      <c r="B29" s="76">
        <v>2750000</v>
      </c>
      <c r="C29" s="79">
        <v>2840000</v>
      </c>
      <c r="D29" s="79">
        <v>1770000</v>
      </c>
      <c r="E29" s="72">
        <v>1230000</v>
      </c>
    </row>
    <row r="30" spans="1:5">
      <c r="A30" s="86">
        <v>26</v>
      </c>
      <c r="B30" s="76">
        <v>2790000</v>
      </c>
      <c r="C30" s="79">
        <v>2990000</v>
      </c>
      <c r="D30" s="79">
        <v>1770000</v>
      </c>
      <c r="E30" s="72">
        <v>1310000</v>
      </c>
    </row>
    <row r="31" spans="1:5">
      <c r="A31" s="86">
        <v>27</v>
      </c>
      <c r="B31" s="76">
        <v>2790000</v>
      </c>
      <c r="C31" s="79">
        <v>2990000</v>
      </c>
      <c r="D31" s="79">
        <v>1770000</v>
      </c>
      <c r="E31" s="72">
        <v>1310000</v>
      </c>
    </row>
    <row r="32" spans="1:5">
      <c r="A32" s="86">
        <v>28</v>
      </c>
      <c r="B32" s="76">
        <v>2790000</v>
      </c>
      <c r="C32" s="79">
        <v>2990000</v>
      </c>
      <c r="D32" s="79">
        <v>1770000</v>
      </c>
      <c r="E32" s="72">
        <v>1310000</v>
      </c>
    </row>
    <row r="33" spans="1:5">
      <c r="A33" s="86">
        <v>29</v>
      </c>
      <c r="B33" s="76">
        <v>2790000</v>
      </c>
      <c r="C33" s="79">
        <v>2990000</v>
      </c>
      <c r="D33" s="79">
        <v>1770000</v>
      </c>
      <c r="E33" s="72">
        <v>1310000</v>
      </c>
    </row>
    <row r="34" spans="1:5">
      <c r="A34" s="86">
        <v>30</v>
      </c>
      <c r="B34" s="76">
        <v>2790000</v>
      </c>
      <c r="C34" s="79">
        <v>2990000</v>
      </c>
      <c r="D34" s="79">
        <v>1770000</v>
      </c>
      <c r="E34" s="72">
        <v>1310000</v>
      </c>
    </row>
    <row r="35" spans="1:5">
      <c r="A35" s="86">
        <v>31</v>
      </c>
      <c r="B35" s="76">
        <v>2840000</v>
      </c>
      <c r="C35" s="79">
        <v>3180000</v>
      </c>
      <c r="D35" s="79">
        <v>1770000</v>
      </c>
      <c r="E35" s="72">
        <v>1410000</v>
      </c>
    </row>
    <row r="36" spans="1:5">
      <c r="A36" s="86">
        <v>32</v>
      </c>
      <c r="B36" s="76">
        <v>2840000</v>
      </c>
      <c r="C36" s="79">
        <v>3180000</v>
      </c>
      <c r="D36" s="79">
        <v>1770000</v>
      </c>
      <c r="E36" s="72">
        <v>1410000</v>
      </c>
    </row>
    <row r="37" spans="1:5">
      <c r="A37" s="86">
        <v>33</v>
      </c>
      <c r="B37" s="76">
        <v>2840000</v>
      </c>
      <c r="C37" s="79">
        <v>3180000</v>
      </c>
      <c r="D37" s="79">
        <v>1770000</v>
      </c>
      <c r="E37" s="72">
        <v>1410000</v>
      </c>
    </row>
    <row r="38" spans="1:5">
      <c r="A38" s="86">
        <v>34</v>
      </c>
      <c r="B38" s="76">
        <v>2840000</v>
      </c>
      <c r="C38" s="79">
        <v>3180000</v>
      </c>
      <c r="D38" s="79">
        <v>1770000</v>
      </c>
      <c r="E38" s="72">
        <v>1410000</v>
      </c>
    </row>
    <row r="39" spans="1:5">
      <c r="A39" s="86">
        <v>35</v>
      </c>
      <c r="B39" s="76">
        <v>2840000</v>
      </c>
      <c r="C39" s="79">
        <v>3180000</v>
      </c>
      <c r="D39" s="79">
        <v>1770000</v>
      </c>
      <c r="E39" s="72">
        <v>1410000</v>
      </c>
    </row>
    <row r="40" spans="1:5">
      <c r="A40" s="86">
        <v>36</v>
      </c>
      <c r="B40" s="76">
        <v>2910000</v>
      </c>
      <c r="C40" s="79">
        <v>3430000</v>
      </c>
      <c r="D40" s="79">
        <v>1780000</v>
      </c>
      <c r="E40" s="72">
        <v>1530000</v>
      </c>
    </row>
    <row r="41" spans="1:5">
      <c r="A41" s="86">
        <v>37</v>
      </c>
      <c r="B41" s="76">
        <v>2910000</v>
      </c>
      <c r="C41" s="79">
        <v>3430000</v>
      </c>
      <c r="D41" s="79">
        <v>1780000</v>
      </c>
      <c r="E41" s="72">
        <v>1530000</v>
      </c>
    </row>
    <row r="42" spans="1:5">
      <c r="A42" s="86">
        <v>38</v>
      </c>
      <c r="B42" s="76">
        <v>2910000</v>
      </c>
      <c r="C42" s="79">
        <v>3430000</v>
      </c>
      <c r="D42" s="79">
        <v>1780000</v>
      </c>
      <c r="E42" s="72">
        <v>1530000</v>
      </c>
    </row>
    <row r="43" spans="1:5">
      <c r="A43" s="86">
        <v>39</v>
      </c>
      <c r="B43" s="76">
        <v>2910000</v>
      </c>
      <c r="C43" s="79">
        <v>3430000</v>
      </c>
      <c r="D43" s="79">
        <v>1780000</v>
      </c>
      <c r="E43" s="72">
        <v>1530000</v>
      </c>
    </row>
    <row r="44" spans="1:5">
      <c r="A44" s="86">
        <v>40</v>
      </c>
      <c r="B44" s="76">
        <v>2910000</v>
      </c>
      <c r="C44" s="79">
        <v>3430000</v>
      </c>
      <c r="D44" s="79">
        <v>1780000</v>
      </c>
      <c r="E44" s="72">
        <v>1530000</v>
      </c>
    </row>
    <row r="45" spans="1:5">
      <c r="A45" s="86">
        <v>41</v>
      </c>
      <c r="B45" s="76">
        <v>2990000</v>
      </c>
      <c r="C45" s="79">
        <v>3730000</v>
      </c>
      <c r="D45" s="79">
        <v>1780000</v>
      </c>
      <c r="E45" s="72">
        <v>1530000</v>
      </c>
    </row>
    <row r="46" spans="1:5">
      <c r="A46" s="86">
        <v>42</v>
      </c>
      <c r="B46" s="76">
        <v>2990000</v>
      </c>
      <c r="C46" s="79">
        <v>3730000</v>
      </c>
      <c r="D46" s="79">
        <v>1780000</v>
      </c>
      <c r="E46" s="72">
        <v>1530000</v>
      </c>
    </row>
    <row r="47" spans="1:5">
      <c r="A47" s="86">
        <v>43</v>
      </c>
      <c r="B47" s="76">
        <v>2990000</v>
      </c>
      <c r="C47" s="79">
        <v>3730000</v>
      </c>
      <c r="D47" s="79">
        <v>1780000</v>
      </c>
      <c r="E47" s="72">
        <v>1530000</v>
      </c>
    </row>
    <row r="48" spans="1:5">
      <c r="A48" s="86">
        <v>44</v>
      </c>
      <c r="B48" s="76">
        <v>2990000</v>
      </c>
      <c r="C48" s="79">
        <v>3730000</v>
      </c>
      <c r="D48" s="79">
        <v>1780000</v>
      </c>
      <c r="E48" s="72">
        <v>1530000</v>
      </c>
    </row>
    <row r="49" spans="1:5">
      <c r="A49" s="86">
        <v>45</v>
      </c>
      <c r="B49" s="76">
        <v>2990000</v>
      </c>
      <c r="C49" s="79">
        <v>3730000</v>
      </c>
      <c r="D49" s="79">
        <v>1780000</v>
      </c>
      <c r="E49" s="72">
        <v>1530000</v>
      </c>
    </row>
    <row r="50" spans="1:5">
      <c r="A50" s="86">
        <v>46</v>
      </c>
      <c r="B50" s="76">
        <v>3090000</v>
      </c>
      <c r="C50" s="79">
        <v>4090000</v>
      </c>
      <c r="D50" s="79">
        <v>1790000</v>
      </c>
      <c r="E50" s="72">
        <v>1530000</v>
      </c>
    </row>
    <row r="51" spans="1:5">
      <c r="A51" s="86">
        <v>47</v>
      </c>
      <c r="B51" s="76">
        <v>3090000</v>
      </c>
      <c r="C51" s="79">
        <v>4090000</v>
      </c>
      <c r="D51" s="79">
        <v>1790000</v>
      </c>
      <c r="E51" s="72">
        <v>1530000</v>
      </c>
    </row>
    <row r="52" spans="1:5">
      <c r="A52" s="86">
        <v>48</v>
      </c>
      <c r="B52" s="76">
        <v>3090000</v>
      </c>
      <c r="C52" s="79">
        <v>4090000</v>
      </c>
      <c r="D52" s="79">
        <v>1790000</v>
      </c>
      <c r="E52" s="72">
        <v>1530000</v>
      </c>
    </row>
    <row r="53" spans="1:5">
      <c r="A53" s="86">
        <v>49</v>
      </c>
      <c r="B53" s="76">
        <v>3090000</v>
      </c>
      <c r="C53" s="79">
        <v>4090000</v>
      </c>
      <c r="D53" s="79">
        <v>1790000</v>
      </c>
      <c r="E53" s="72">
        <v>1530000</v>
      </c>
    </row>
    <row r="54" spans="1:5">
      <c r="A54" s="86">
        <v>50</v>
      </c>
      <c r="B54" s="76">
        <v>3090000</v>
      </c>
      <c r="C54" s="79">
        <v>4090000</v>
      </c>
      <c r="D54" s="79">
        <v>1790000</v>
      </c>
      <c r="E54" s="72">
        <v>1530000</v>
      </c>
    </row>
    <row r="55" spans="1:5">
      <c r="A55" s="86">
        <v>51</v>
      </c>
      <c r="B55" s="76">
        <v>3200000</v>
      </c>
      <c r="C55" s="79">
        <v>4500000</v>
      </c>
      <c r="D55" s="79">
        <v>1790000</v>
      </c>
      <c r="E55" s="72">
        <v>1530000</v>
      </c>
    </row>
    <row r="56" spans="1:5">
      <c r="A56" s="86">
        <v>52</v>
      </c>
      <c r="B56" s="76">
        <v>3200000</v>
      </c>
      <c r="C56" s="79">
        <v>4500000</v>
      </c>
      <c r="D56" s="79">
        <v>1790000</v>
      </c>
      <c r="E56" s="72">
        <v>1530000</v>
      </c>
    </row>
    <row r="57" spans="1:5">
      <c r="A57" s="86">
        <v>53</v>
      </c>
      <c r="B57" s="76">
        <v>3200000</v>
      </c>
      <c r="C57" s="79">
        <v>4500000</v>
      </c>
      <c r="D57" s="79">
        <v>1790000</v>
      </c>
      <c r="E57" s="72">
        <v>1530000</v>
      </c>
    </row>
    <row r="58" spans="1:5">
      <c r="A58" s="86">
        <v>54</v>
      </c>
      <c r="B58" s="76">
        <v>3200000</v>
      </c>
      <c r="C58" s="79">
        <v>4500000</v>
      </c>
      <c r="D58" s="79">
        <v>1790000</v>
      </c>
      <c r="E58" s="72">
        <v>1530000</v>
      </c>
    </row>
    <row r="59" spans="1:5">
      <c r="A59" s="86">
        <v>55</v>
      </c>
      <c r="B59" s="76">
        <v>3200000</v>
      </c>
      <c r="C59" s="79">
        <v>4500000</v>
      </c>
      <c r="D59" s="79">
        <v>1790000</v>
      </c>
      <c r="E59" s="72">
        <v>1530000</v>
      </c>
    </row>
    <row r="60" spans="1:5">
      <c r="A60" s="86">
        <v>56</v>
      </c>
      <c r="B60" s="76">
        <v>3320000</v>
      </c>
      <c r="C60" s="79">
        <v>4960000</v>
      </c>
      <c r="D60" s="79">
        <v>1800000</v>
      </c>
      <c r="E60" s="72">
        <v>1530000</v>
      </c>
    </row>
    <row r="61" spans="1:5">
      <c r="A61" s="86">
        <v>57</v>
      </c>
      <c r="B61" s="76">
        <v>3320000</v>
      </c>
      <c r="C61" s="79">
        <v>4960000</v>
      </c>
      <c r="D61" s="79">
        <v>1800000</v>
      </c>
      <c r="E61" s="72">
        <v>1530000</v>
      </c>
    </row>
    <row r="62" spans="1:5">
      <c r="A62" s="86">
        <v>58</v>
      </c>
      <c r="B62" s="76">
        <v>3320000</v>
      </c>
      <c r="C62" s="79">
        <v>4960000</v>
      </c>
      <c r="D62" s="79">
        <v>1800000</v>
      </c>
      <c r="E62" s="72">
        <v>1530000</v>
      </c>
    </row>
    <row r="63" spans="1:5">
      <c r="A63" s="86">
        <v>59</v>
      </c>
      <c r="B63" s="76">
        <v>3320000</v>
      </c>
      <c r="C63" s="79">
        <v>4960000</v>
      </c>
      <c r="D63" s="79">
        <v>1800000</v>
      </c>
      <c r="E63" s="72">
        <v>1530000</v>
      </c>
    </row>
    <row r="64" spans="1:5">
      <c r="A64" s="86">
        <v>60</v>
      </c>
      <c r="B64" s="76">
        <v>3320000</v>
      </c>
      <c r="C64" s="79">
        <v>4960000</v>
      </c>
      <c r="D64" s="79">
        <v>1800000</v>
      </c>
      <c r="E64" s="72">
        <v>1530000</v>
      </c>
    </row>
    <row r="65" spans="1:5">
      <c r="A65" s="86">
        <v>61</v>
      </c>
      <c r="B65" s="76">
        <v>3460000</v>
      </c>
      <c r="C65" s="79">
        <v>5470000</v>
      </c>
      <c r="D65" s="79">
        <v>1810000</v>
      </c>
      <c r="E65" s="72">
        <v>1530000</v>
      </c>
    </row>
    <row r="66" spans="1:5">
      <c r="A66" s="86">
        <v>62</v>
      </c>
      <c r="B66" s="76">
        <v>3460000</v>
      </c>
      <c r="C66" s="79">
        <v>5470000</v>
      </c>
      <c r="D66" s="79">
        <v>1810000</v>
      </c>
      <c r="E66" s="72">
        <v>1530000</v>
      </c>
    </row>
    <row r="67" spans="1:5">
      <c r="A67" s="86">
        <v>63</v>
      </c>
      <c r="B67" s="76">
        <v>3460000</v>
      </c>
      <c r="C67" s="79">
        <v>5470000</v>
      </c>
      <c r="D67" s="79">
        <v>1810000</v>
      </c>
      <c r="E67" s="72">
        <v>1530000</v>
      </c>
    </row>
    <row r="68" spans="1:5">
      <c r="A68" s="86">
        <v>64</v>
      </c>
      <c r="B68" s="76">
        <v>3460000</v>
      </c>
      <c r="C68" s="79">
        <v>5470000</v>
      </c>
      <c r="D68" s="79">
        <v>1810000</v>
      </c>
      <c r="E68" s="72">
        <v>1530000</v>
      </c>
    </row>
    <row r="69" spans="1:5">
      <c r="A69" s="86">
        <v>65</v>
      </c>
      <c r="B69" s="76">
        <v>3460000</v>
      </c>
      <c r="C69" s="79">
        <v>5470000</v>
      </c>
      <c r="D69" s="79">
        <v>1810000</v>
      </c>
      <c r="E69" s="72">
        <v>1530000</v>
      </c>
    </row>
    <row r="70" spans="1:5">
      <c r="A70" s="86">
        <v>66</v>
      </c>
      <c r="B70" s="76">
        <v>3460000</v>
      </c>
      <c r="C70" s="80">
        <v>6040000</v>
      </c>
      <c r="D70" s="79">
        <v>1810000</v>
      </c>
      <c r="E70" s="72">
        <v>1530000</v>
      </c>
    </row>
    <row r="71" spans="1:5">
      <c r="A71" s="86">
        <v>67</v>
      </c>
      <c r="B71" s="76">
        <v>3460000</v>
      </c>
      <c r="C71" s="80">
        <v>6040000</v>
      </c>
      <c r="D71" s="79">
        <v>1810000</v>
      </c>
      <c r="E71" s="72">
        <v>1530000</v>
      </c>
    </row>
    <row r="72" spans="1:5">
      <c r="A72" s="86">
        <v>68</v>
      </c>
      <c r="B72" s="76">
        <v>3460000</v>
      </c>
      <c r="C72" s="80">
        <v>6040000</v>
      </c>
      <c r="D72" s="79">
        <v>1810000</v>
      </c>
      <c r="E72" s="72">
        <v>1530000</v>
      </c>
    </row>
    <row r="73" spans="1:5">
      <c r="A73" s="86">
        <v>69</v>
      </c>
      <c r="B73" s="76">
        <v>3460000</v>
      </c>
      <c r="C73" s="80">
        <v>6040000</v>
      </c>
      <c r="D73" s="79">
        <v>1810000</v>
      </c>
      <c r="E73" s="72">
        <v>1530000</v>
      </c>
    </row>
    <row r="74" spans="1:5">
      <c r="A74" s="86">
        <v>70</v>
      </c>
      <c r="B74" s="76">
        <v>3460000</v>
      </c>
      <c r="C74" s="80">
        <v>6040000</v>
      </c>
      <c r="D74" s="79">
        <v>1810000</v>
      </c>
      <c r="E74" s="72">
        <v>1530000</v>
      </c>
    </row>
    <row r="75" spans="1:5">
      <c r="A75" s="86">
        <v>71</v>
      </c>
      <c r="B75" s="76">
        <v>3460000</v>
      </c>
      <c r="C75" s="80">
        <v>6040000</v>
      </c>
      <c r="D75" s="79">
        <v>1810000</v>
      </c>
      <c r="E75" s="72">
        <v>1530000</v>
      </c>
    </row>
    <row r="76" spans="1:5">
      <c r="A76" s="86">
        <v>72</v>
      </c>
      <c r="B76" s="76">
        <v>3460000</v>
      </c>
      <c r="C76" s="80">
        <v>6040000</v>
      </c>
      <c r="D76" s="79">
        <v>1810000</v>
      </c>
      <c r="E76" s="72">
        <v>1530000</v>
      </c>
    </row>
    <row r="77" spans="1:5">
      <c r="A77" s="86">
        <v>73</v>
      </c>
      <c r="B77" s="76">
        <v>3460000</v>
      </c>
      <c r="C77" s="80">
        <v>6040000</v>
      </c>
      <c r="D77" s="79">
        <v>1810000</v>
      </c>
      <c r="E77" s="72">
        <v>1530000</v>
      </c>
    </row>
    <row r="78" spans="1:5">
      <c r="A78" s="86">
        <v>74</v>
      </c>
      <c r="B78" s="76">
        <v>3460000</v>
      </c>
      <c r="C78" s="80">
        <v>6040000</v>
      </c>
      <c r="D78" s="79">
        <v>1810000</v>
      </c>
      <c r="E78" s="72">
        <v>1530000</v>
      </c>
    </row>
    <row r="79" spans="1:5">
      <c r="A79" s="86">
        <v>75</v>
      </c>
      <c r="B79" s="76">
        <v>3460000</v>
      </c>
      <c r="C79" s="80">
        <v>6040000</v>
      </c>
      <c r="D79" s="79">
        <v>1810000</v>
      </c>
      <c r="E79" s="72">
        <v>1530000</v>
      </c>
    </row>
    <row r="80" spans="1:5">
      <c r="A80" s="86">
        <v>76</v>
      </c>
      <c r="B80" s="76">
        <v>3460000</v>
      </c>
      <c r="C80" s="80">
        <v>6040000</v>
      </c>
      <c r="D80" s="79">
        <v>1810000</v>
      </c>
      <c r="E80" s="72">
        <v>1530000</v>
      </c>
    </row>
    <row r="81" spans="1:5">
      <c r="A81" s="86">
        <v>77</v>
      </c>
      <c r="B81" s="76">
        <v>3460000</v>
      </c>
      <c r="C81" s="80">
        <v>6040000</v>
      </c>
      <c r="D81" s="79">
        <v>1810000</v>
      </c>
      <c r="E81" s="72">
        <v>1530000</v>
      </c>
    </row>
    <row r="82" spans="1:5">
      <c r="A82" s="86">
        <v>78</v>
      </c>
      <c r="B82" s="76">
        <v>3460000</v>
      </c>
      <c r="C82" s="80">
        <v>6040000</v>
      </c>
      <c r="D82" s="79">
        <v>1810000</v>
      </c>
      <c r="E82" s="72">
        <v>1530000</v>
      </c>
    </row>
    <row r="83" spans="1:5">
      <c r="A83" s="86">
        <v>79</v>
      </c>
      <c r="B83" s="76">
        <v>3460000</v>
      </c>
      <c r="C83" s="80">
        <v>6040000</v>
      </c>
      <c r="D83" s="79">
        <v>1810000</v>
      </c>
      <c r="E83" s="72">
        <v>1530000</v>
      </c>
    </row>
    <row r="84" spans="1:5">
      <c r="A84" s="86">
        <v>80</v>
      </c>
      <c r="B84" s="76">
        <v>3460000</v>
      </c>
      <c r="C84" s="80">
        <v>6040000</v>
      </c>
      <c r="D84" s="79">
        <v>1810000</v>
      </c>
      <c r="E84" s="72">
        <v>1530000</v>
      </c>
    </row>
    <row r="85" spans="1:5">
      <c r="A85" s="86">
        <v>81</v>
      </c>
      <c r="B85" s="76">
        <v>3460000</v>
      </c>
      <c r="C85" s="80">
        <v>6040000</v>
      </c>
      <c r="D85" s="79">
        <v>1810000</v>
      </c>
      <c r="E85" s="72">
        <v>1530000</v>
      </c>
    </row>
    <row r="86" spans="1:5">
      <c r="A86" s="86">
        <v>82</v>
      </c>
      <c r="B86" s="76">
        <v>3460000</v>
      </c>
      <c r="C86" s="80">
        <v>6040000</v>
      </c>
      <c r="D86" s="79">
        <v>1810000</v>
      </c>
      <c r="E86" s="72">
        <v>1530000</v>
      </c>
    </row>
    <row r="87" spans="1:5">
      <c r="A87" s="86">
        <v>83</v>
      </c>
      <c r="B87" s="76">
        <v>3460000</v>
      </c>
      <c r="C87" s="80">
        <v>6040000</v>
      </c>
      <c r="D87" s="79">
        <v>1810000</v>
      </c>
      <c r="E87" s="72">
        <v>1530000</v>
      </c>
    </row>
    <row r="88" spans="1:5">
      <c r="A88" s="86">
        <v>84</v>
      </c>
      <c r="B88" s="76">
        <v>3460000</v>
      </c>
      <c r="C88" s="80">
        <v>6040000</v>
      </c>
      <c r="D88" s="79">
        <v>1810000</v>
      </c>
      <c r="E88" s="72">
        <v>1530000</v>
      </c>
    </row>
    <row r="89" spans="1:5">
      <c r="A89" s="86">
        <v>85</v>
      </c>
      <c r="B89" s="76">
        <v>3460000</v>
      </c>
      <c r="C89" s="80">
        <v>6040000</v>
      </c>
      <c r="D89" s="79">
        <v>1810000</v>
      </c>
      <c r="E89" s="72">
        <v>1530000</v>
      </c>
    </row>
    <row r="90" spans="1:5">
      <c r="A90" s="86">
        <v>86</v>
      </c>
      <c r="B90" s="76">
        <v>3460000</v>
      </c>
      <c r="C90" s="80">
        <v>6040000</v>
      </c>
      <c r="D90" s="79">
        <v>1810000</v>
      </c>
      <c r="E90" s="72">
        <v>1530000</v>
      </c>
    </row>
    <row r="91" spans="1:5">
      <c r="A91" s="86">
        <v>87</v>
      </c>
      <c r="B91" s="76">
        <v>3460000</v>
      </c>
      <c r="C91" s="80">
        <v>6040000</v>
      </c>
      <c r="D91" s="79">
        <v>1810000</v>
      </c>
      <c r="E91" s="72">
        <v>1530000</v>
      </c>
    </row>
    <row r="92" spans="1:5">
      <c r="A92" s="86">
        <v>88</v>
      </c>
      <c r="B92" s="76">
        <v>3460000</v>
      </c>
      <c r="C92" s="80">
        <v>6040000</v>
      </c>
      <c r="D92" s="79">
        <v>1810000</v>
      </c>
      <c r="E92" s="72">
        <v>1530000</v>
      </c>
    </row>
    <row r="93" spans="1:5">
      <c r="A93" s="86">
        <v>89</v>
      </c>
      <c r="B93" s="76">
        <v>3460000</v>
      </c>
      <c r="C93" s="80">
        <v>6040000</v>
      </c>
      <c r="D93" s="79">
        <v>1810000</v>
      </c>
      <c r="E93" s="72">
        <v>1530000</v>
      </c>
    </row>
    <row r="94" spans="1:5">
      <c r="A94" s="86">
        <v>90</v>
      </c>
      <c r="B94" s="76">
        <v>3460000</v>
      </c>
      <c r="C94" s="80">
        <v>6040000</v>
      </c>
      <c r="D94" s="79">
        <v>1810000</v>
      </c>
      <c r="E94" s="72">
        <v>1530000</v>
      </c>
    </row>
    <row r="95" spans="1:5">
      <c r="A95" s="86">
        <v>91</v>
      </c>
      <c r="B95" s="76">
        <v>3460000</v>
      </c>
      <c r="C95" s="80">
        <v>6040000</v>
      </c>
      <c r="D95" s="79">
        <v>1810000</v>
      </c>
      <c r="E95" s="72">
        <v>1530000</v>
      </c>
    </row>
    <row r="96" spans="1:5">
      <c r="A96" s="86">
        <v>92</v>
      </c>
      <c r="B96" s="76">
        <v>3460000</v>
      </c>
      <c r="C96" s="80">
        <v>6040000</v>
      </c>
      <c r="D96" s="79">
        <v>1810000</v>
      </c>
      <c r="E96" s="72">
        <v>1530000</v>
      </c>
    </row>
    <row r="97" spans="1:5">
      <c r="A97" s="86">
        <v>93</v>
      </c>
      <c r="B97" s="76">
        <v>3460000</v>
      </c>
      <c r="C97" s="80">
        <v>6040000</v>
      </c>
      <c r="D97" s="79">
        <v>1810000</v>
      </c>
      <c r="E97" s="72">
        <v>1530000</v>
      </c>
    </row>
    <row r="98" spans="1:5">
      <c r="A98" s="86">
        <v>94</v>
      </c>
      <c r="B98" s="76">
        <v>3460000</v>
      </c>
      <c r="C98" s="80">
        <v>6040000</v>
      </c>
      <c r="D98" s="79">
        <v>1810000</v>
      </c>
      <c r="E98" s="72">
        <v>1530000</v>
      </c>
    </row>
    <row r="99" spans="1:5">
      <c r="A99" s="86">
        <v>95</v>
      </c>
      <c r="B99" s="76">
        <v>3460000</v>
      </c>
      <c r="C99" s="80">
        <v>6040000</v>
      </c>
      <c r="D99" s="79">
        <v>1810000</v>
      </c>
      <c r="E99" s="72">
        <v>1530000</v>
      </c>
    </row>
    <row r="100" spans="1:5">
      <c r="A100" s="86">
        <v>96</v>
      </c>
      <c r="B100" s="76">
        <v>3460000</v>
      </c>
      <c r="C100" s="80">
        <v>6040000</v>
      </c>
      <c r="D100" s="79">
        <v>1810000</v>
      </c>
      <c r="E100" s="72">
        <v>1530000</v>
      </c>
    </row>
    <row r="101" spans="1:5">
      <c r="A101" s="86">
        <v>97</v>
      </c>
      <c r="B101" s="76">
        <v>3460000</v>
      </c>
      <c r="C101" s="80">
        <v>6040000</v>
      </c>
      <c r="D101" s="79">
        <v>1810000</v>
      </c>
      <c r="E101" s="72">
        <v>1530000</v>
      </c>
    </row>
    <row r="102" spans="1:5">
      <c r="A102" s="86">
        <v>98</v>
      </c>
      <c r="B102" s="76">
        <v>3460000</v>
      </c>
      <c r="C102" s="80">
        <v>6040000</v>
      </c>
      <c r="D102" s="79">
        <v>1810000</v>
      </c>
      <c r="E102" s="72">
        <v>1530000</v>
      </c>
    </row>
    <row r="103" spans="1:5">
      <c r="A103" s="86">
        <v>99</v>
      </c>
      <c r="B103" s="76">
        <v>3460000</v>
      </c>
      <c r="C103" s="80">
        <v>6040000</v>
      </c>
      <c r="D103" s="79">
        <v>1810000</v>
      </c>
      <c r="E103" s="72">
        <v>1530000</v>
      </c>
    </row>
    <row r="104" spans="1:5">
      <c r="A104" s="86">
        <v>100</v>
      </c>
      <c r="B104" s="76">
        <v>3460000</v>
      </c>
      <c r="C104" s="80">
        <v>6040000</v>
      </c>
      <c r="D104" s="79">
        <v>1810000</v>
      </c>
      <c r="E104" s="72">
        <v>1530000</v>
      </c>
    </row>
    <row r="105" spans="1:5">
      <c r="A105" s="86">
        <v>101</v>
      </c>
      <c r="B105" s="76">
        <v>3460000</v>
      </c>
      <c r="C105" s="80">
        <v>6040000</v>
      </c>
      <c r="D105" s="79">
        <v>1810000</v>
      </c>
      <c r="E105" s="72">
        <v>1530000</v>
      </c>
    </row>
    <row r="106" spans="1:5">
      <c r="A106" s="86">
        <v>102</v>
      </c>
      <c r="B106" s="76">
        <v>3460000</v>
      </c>
      <c r="C106" s="80">
        <v>6040000</v>
      </c>
      <c r="D106" s="79">
        <v>1810000</v>
      </c>
      <c r="E106" s="72">
        <v>1530000</v>
      </c>
    </row>
    <row r="107" spans="1:5">
      <c r="A107" s="86">
        <v>103</v>
      </c>
      <c r="B107" s="76">
        <v>3460000</v>
      </c>
      <c r="C107" s="80">
        <v>6040000</v>
      </c>
      <c r="D107" s="79">
        <v>1810000</v>
      </c>
      <c r="E107" s="72">
        <v>1530000</v>
      </c>
    </row>
    <row r="108" spans="1:5">
      <c r="A108" s="86">
        <v>104</v>
      </c>
      <c r="B108" s="76">
        <v>3460000</v>
      </c>
      <c r="C108" s="80">
        <v>6040000</v>
      </c>
      <c r="D108" s="79">
        <v>1810000</v>
      </c>
      <c r="E108" s="72">
        <v>1530000</v>
      </c>
    </row>
    <row r="109" spans="1:5">
      <c r="A109" s="86">
        <v>105</v>
      </c>
      <c r="B109" s="76">
        <v>3460000</v>
      </c>
      <c r="C109" s="80">
        <v>6040000</v>
      </c>
      <c r="D109" s="79">
        <v>1810000</v>
      </c>
      <c r="E109" s="72">
        <v>1530000</v>
      </c>
    </row>
    <row r="110" spans="1:5">
      <c r="A110" s="86">
        <v>106</v>
      </c>
      <c r="B110" s="76">
        <v>3460000</v>
      </c>
      <c r="C110" s="80">
        <v>6040000</v>
      </c>
      <c r="D110" s="79">
        <v>1810000</v>
      </c>
      <c r="E110" s="72">
        <v>1530000</v>
      </c>
    </row>
    <row r="111" spans="1:5">
      <c r="A111" s="86">
        <v>107</v>
      </c>
      <c r="B111" s="76">
        <v>3460000</v>
      </c>
      <c r="C111" s="80">
        <v>6040000</v>
      </c>
      <c r="D111" s="79">
        <v>1810000</v>
      </c>
      <c r="E111" s="72">
        <v>1530000</v>
      </c>
    </row>
    <row r="112" spans="1:5">
      <c r="A112" s="86">
        <v>108</v>
      </c>
      <c r="B112" s="76">
        <v>3460000</v>
      </c>
      <c r="C112" s="80">
        <v>6040000</v>
      </c>
      <c r="D112" s="79">
        <v>1810000</v>
      </c>
      <c r="E112" s="72">
        <v>1530000</v>
      </c>
    </row>
    <row r="113" spans="1:5">
      <c r="A113" s="86">
        <v>109</v>
      </c>
      <c r="B113" s="76">
        <v>3460000</v>
      </c>
      <c r="C113" s="80">
        <v>6040000</v>
      </c>
      <c r="D113" s="79">
        <v>1810000</v>
      </c>
      <c r="E113" s="72">
        <v>1530000</v>
      </c>
    </row>
    <row r="114" spans="1:5">
      <c r="A114" s="86">
        <v>110</v>
      </c>
      <c r="B114" s="76">
        <v>3460000</v>
      </c>
      <c r="C114" s="80">
        <v>6040000</v>
      </c>
      <c r="D114" s="79">
        <v>1810000</v>
      </c>
      <c r="E114" s="72">
        <v>1530000</v>
      </c>
    </row>
    <row r="115" spans="1:5">
      <c r="A115" s="86">
        <v>111</v>
      </c>
      <c r="B115" s="76">
        <v>3460000</v>
      </c>
      <c r="C115" s="80">
        <v>6040000</v>
      </c>
      <c r="D115" s="79">
        <v>1810000</v>
      </c>
      <c r="E115" s="72">
        <v>1530000</v>
      </c>
    </row>
    <row r="116" spans="1:5">
      <c r="A116" s="86">
        <v>112</v>
      </c>
      <c r="B116" s="76">
        <v>3460000</v>
      </c>
      <c r="C116" s="80">
        <v>6040000</v>
      </c>
      <c r="D116" s="79">
        <v>1810000</v>
      </c>
      <c r="E116" s="72">
        <v>1530000</v>
      </c>
    </row>
    <row r="117" spans="1:5">
      <c r="A117" s="86">
        <v>113</v>
      </c>
      <c r="B117" s="76">
        <v>3460000</v>
      </c>
      <c r="C117" s="80">
        <v>6040000</v>
      </c>
      <c r="D117" s="79">
        <v>1810000</v>
      </c>
      <c r="E117" s="72">
        <v>1530000</v>
      </c>
    </row>
    <row r="118" spans="1:5">
      <c r="A118" s="86">
        <v>114</v>
      </c>
      <c r="B118" s="76">
        <v>3460000</v>
      </c>
      <c r="C118" s="80">
        <v>6040000</v>
      </c>
      <c r="D118" s="79">
        <v>1810000</v>
      </c>
      <c r="E118" s="72">
        <v>1530000</v>
      </c>
    </row>
    <row r="119" spans="1:5">
      <c r="A119" s="86">
        <v>115</v>
      </c>
      <c r="B119" s="76">
        <v>3460000</v>
      </c>
      <c r="C119" s="80">
        <v>6040000</v>
      </c>
      <c r="D119" s="79">
        <v>1810000</v>
      </c>
      <c r="E119" s="72">
        <v>1530000</v>
      </c>
    </row>
    <row r="120" spans="1:5">
      <c r="A120" s="86">
        <v>116</v>
      </c>
      <c r="B120" s="76">
        <v>3460000</v>
      </c>
      <c r="C120" s="80">
        <v>6040000</v>
      </c>
      <c r="D120" s="79">
        <v>1810000</v>
      </c>
      <c r="E120" s="72">
        <v>1530000</v>
      </c>
    </row>
    <row r="121" spans="1:5">
      <c r="A121" s="86">
        <v>117</v>
      </c>
      <c r="B121" s="76">
        <v>3460000</v>
      </c>
      <c r="C121" s="80">
        <v>6040000</v>
      </c>
      <c r="D121" s="79">
        <v>1810000</v>
      </c>
      <c r="E121" s="72">
        <v>1530000</v>
      </c>
    </row>
    <row r="122" spans="1:5">
      <c r="A122" s="86">
        <v>118</v>
      </c>
      <c r="B122" s="76">
        <v>3460000</v>
      </c>
      <c r="C122" s="80">
        <v>6040000</v>
      </c>
      <c r="D122" s="79">
        <v>1810000</v>
      </c>
      <c r="E122" s="72">
        <v>1530000</v>
      </c>
    </row>
    <row r="123" spans="1:5">
      <c r="A123" s="86">
        <v>119</v>
      </c>
      <c r="B123" s="76">
        <v>3460000</v>
      </c>
      <c r="C123" s="80">
        <v>6040000</v>
      </c>
      <c r="D123" s="79">
        <v>1810000</v>
      </c>
      <c r="E123" s="72">
        <v>1530000</v>
      </c>
    </row>
    <row r="124" spans="1:5">
      <c r="A124" s="86">
        <v>120</v>
      </c>
      <c r="B124" s="76">
        <v>3460000</v>
      </c>
      <c r="C124" s="80">
        <v>6040000</v>
      </c>
      <c r="D124" s="79">
        <v>1810000</v>
      </c>
      <c r="E124" s="72">
        <v>1530000</v>
      </c>
    </row>
    <row r="125" spans="1:5">
      <c r="A125" s="86">
        <v>121</v>
      </c>
      <c r="B125" s="76">
        <v>3460000</v>
      </c>
      <c r="C125" s="80">
        <v>6040000</v>
      </c>
      <c r="D125" s="79">
        <v>1810000</v>
      </c>
      <c r="E125" s="72">
        <v>1530000</v>
      </c>
    </row>
    <row r="126" spans="1:5">
      <c r="A126" s="86">
        <v>122</v>
      </c>
      <c r="B126" s="76">
        <v>3460000</v>
      </c>
      <c r="C126" s="80">
        <v>6040000</v>
      </c>
      <c r="D126" s="79">
        <v>1810000</v>
      </c>
      <c r="E126" s="72">
        <v>1530000</v>
      </c>
    </row>
    <row r="127" spans="1:5">
      <c r="A127" s="86">
        <v>123</v>
      </c>
      <c r="B127" s="76">
        <v>3460000</v>
      </c>
      <c r="C127" s="80">
        <v>6040000</v>
      </c>
      <c r="D127" s="79">
        <v>1810000</v>
      </c>
      <c r="E127" s="72">
        <v>1530000</v>
      </c>
    </row>
    <row r="128" spans="1:5">
      <c r="A128" s="86">
        <v>124</v>
      </c>
      <c r="B128" s="76">
        <v>3460000</v>
      </c>
      <c r="C128" s="80">
        <v>6040000</v>
      </c>
      <c r="D128" s="79">
        <v>1810000</v>
      </c>
      <c r="E128" s="72">
        <v>1530000</v>
      </c>
    </row>
    <row r="129" spans="1:5">
      <c r="A129" s="86">
        <v>125</v>
      </c>
      <c r="B129" s="76">
        <v>3460000</v>
      </c>
      <c r="C129" s="80">
        <v>6040000</v>
      </c>
      <c r="D129" s="79">
        <v>1810000</v>
      </c>
      <c r="E129" s="72">
        <v>1530000</v>
      </c>
    </row>
    <row r="130" spans="1:5">
      <c r="A130" s="86">
        <v>126</v>
      </c>
      <c r="B130" s="76">
        <v>3460000</v>
      </c>
      <c r="C130" s="80">
        <v>6040000</v>
      </c>
      <c r="D130" s="79">
        <v>1810000</v>
      </c>
      <c r="E130" s="72">
        <v>1530000</v>
      </c>
    </row>
    <row r="131" spans="1:5">
      <c r="A131" s="86">
        <v>127</v>
      </c>
      <c r="B131" s="76">
        <v>3460000</v>
      </c>
      <c r="C131" s="80">
        <v>6040000</v>
      </c>
      <c r="D131" s="79">
        <v>1810000</v>
      </c>
      <c r="E131" s="72">
        <v>1530000</v>
      </c>
    </row>
    <row r="132" spans="1:5">
      <c r="A132" s="86">
        <v>128</v>
      </c>
      <c r="B132" s="76">
        <v>3460000</v>
      </c>
      <c r="C132" s="80">
        <v>6040000</v>
      </c>
      <c r="D132" s="79">
        <v>1810000</v>
      </c>
      <c r="E132" s="72">
        <v>1530000</v>
      </c>
    </row>
    <row r="133" spans="1:5">
      <c r="A133" s="86">
        <v>129</v>
      </c>
      <c r="B133" s="76">
        <v>3460000</v>
      </c>
      <c r="C133" s="80">
        <v>6040000</v>
      </c>
      <c r="D133" s="79">
        <v>1810000</v>
      </c>
      <c r="E133" s="72">
        <v>1530000</v>
      </c>
    </row>
    <row r="134" spans="1:5">
      <c r="A134" s="86">
        <v>130</v>
      </c>
      <c r="B134" s="76">
        <v>3460000</v>
      </c>
      <c r="C134" s="80">
        <v>6040000</v>
      </c>
      <c r="D134" s="79">
        <v>1810000</v>
      </c>
      <c r="E134" s="72">
        <v>1530000</v>
      </c>
    </row>
    <row r="135" spans="1:5">
      <c r="A135" s="86">
        <v>131</v>
      </c>
      <c r="B135" s="76">
        <v>3460000</v>
      </c>
      <c r="C135" s="80">
        <v>6040000</v>
      </c>
      <c r="D135" s="79">
        <v>1810000</v>
      </c>
      <c r="E135" s="72">
        <v>1530000</v>
      </c>
    </row>
    <row r="136" spans="1:5">
      <c r="A136" s="86">
        <v>132</v>
      </c>
      <c r="B136" s="76">
        <v>3460000</v>
      </c>
      <c r="C136" s="80">
        <v>6040000</v>
      </c>
      <c r="D136" s="79">
        <v>1810000</v>
      </c>
      <c r="E136" s="72">
        <v>1530000</v>
      </c>
    </row>
    <row r="137" spans="1:5">
      <c r="A137" s="86">
        <v>133</v>
      </c>
      <c r="B137" s="76">
        <v>3460000</v>
      </c>
      <c r="C137" s="80">
        <v>6040000</v>
      </c>
      <c r="D137" s="79">
        <v>1810000</v>
      </c>
      <c r="E137" s="72">
        <v>1530000</v>
      </c>
    </row>
    <row r="138" spans="1:5">
      <c r="A138" s="86">
        <v>134</v>
      </c>
      <c r="B138" s="76">
        <v>3460000</v>
      </c>
      <c r="C138" s="80">
        <v>6040000</v>
      </c>
      <c r="D138" s="79">
        <v>1810000</v>
      </c>
      <c r="E138" s="72">
        <v>1530000</v>
      </c>
    </row>
    <row r="139" spans="1:5">
      <c r="A139" s="86">
        <v>135</v>
      </c>
      <c r="B139" s="76">
        <v>3460000</v>
      </c>
      <c r="C139" s="80">
        <v>6040000</v>
      </c>
      <c r="D139" s="79">
        <v>1810000</v>
      </c>
      <c r="E139" s="72">
        <v>1530000</v>
      </c>
    </row>
    <row r="140" spans="1:5">
      <c r="A140" s="86">
        <v>136</v>
      </c>
      <c r="B140" s="76">
        <v>3460000</v>
      </c>
      <c r="C140" s="80">
        <v>6040000</v>
      </c>
      <c r="D140" s="79">
        <v>1810000</v>
      </c>
      <c r="E140" s="72">
        <v>1530000</v>
      </c>
    </row>
    <row r="141" spans="1:5">
      <c r="A141" s="86">
        <v>137</v>
      </c>
      <c r="B141" s="76">
        <v>3460000</v>
      </c>
      <c r="C141" s="80">
        <v>6040000</v>
      </c>
      <c r="D141" s="79">
        <v>1810000</v>
      </c>
      <c r="E141" s="72">
        <v>1530000</v>
      </c>
    </row>
    <row r="142" spans="1:5">
      <c r="A142" s="86">
        <v>138</v>
      </c>
      <c r="B142" s="76">
        <v>3460000</v>
      </c>
      <c r="C142" s="80">
        <v>6040000</v>
      </c>
      <c r="D142" s="79">
        <v>1810000</v>
      </c>
      <c r="E142" s="72">
        <v>1530000</v>
      </c>
    </row>
    <row r="143" spans="1:5">
      <c r="A143" s="86">
        <v>139</v>
      </c>
      <c r="B143" s="76">
        <v>3460000</v>
      </c>
      <c r="C143" s="80">
        <v>6040000</v>
      </c>
      <c r="D143" s="79">
        <v>1810000</v>
      </c>
      <c r="E143" s="72">
        <v>1530000</v>
      </c>
    </row>
    <row r="144" spans="1:5">
      <c r="A144" s="86">
        <v>140</v>
      </c>
      <c r="B144" s="76">
        <v>3460000</v>
      </c>
      <c r="C144" s="80">
        <v>6040000</v>
      </c>
      <c r="D144" s="79">
        <v>1810000</v>
      </c>
      <c r="E144" s="72">
        <v>1530000</v>
      </c>
    </row>
    <row r="145" spans="1:5">
      <c r="A145" s="86">
        <v>141</v>
      </c>
      <c r="B145" s="76">
        <v>3460000</v>
      </c>
      <c r="C145" s="80">
        <v>6040000</v>
      </c>
      <c r="D145" s="79">
        <v>1810000</v>
      </c>
      <c r="E145" s="72">
        <v>1530000</v>
      </c>
    </row>
    <row r="146" spans="1:5">
      <c r="A146" s="86">
        <v>142</v>
      </c>
      <c r="B146" s="76">
        <v>3460000</v>
      </c>
      <c r="C146" s="80">
        <v>6040000</v>
      </c>
      <c r="D146" s="79">
        <v>1810000</v>
      </c>
      <c r="E146" s="72">
        <v>1530000</v>
      </c>
    </row>
    <row r="147" spans="1:5">
      <c r="A147" s="86">
        <v>143</v>
      </c>
      <c r="B147" s="76">
        <v>3460000</v>
      </c>
      <c r="C147" s="80">
        <v>6040000</v>
      </c>
      <c r="D147" s="79">
        <v>1810000</v>
      </c>
      <c r="E147" s="72">
        <v>1530000</v>
      </c>
    </row>
    <row r="148" spans="1:5">
      <c r="A148" s="86">
        <v>144</v>
      </c>
      <c r="B148" s="76">
        <v>3460000</v>
      </c>
      <c r="C148" s="80">
        <v>6040000</v>
      </c>
      <c r="D148" s="79">
        <v>1810000</v>
      </c>
      <c r="E148" s="72">
        <v>1530000</v>
      </c>
    </row>
    <row r="149" spans="1:5">
      <c r="A149" s="86">
        <v>145</v>
      </c>
      <c r="B149" s="76">
        <v>3460000</v>
      </c>
      <c r="C149" s="80">
        <v>6040000</v>
      </c>
      <c r="D149" s="79">
        <v>1810000</v>
      </c>
      <c r="E149" s="72">
        <v>1530000</v>
      </c>
    </row>
    <row r="150" spans="1:5">
      <c r="A150" s="86">
        <v>146</v>
      </c>
      <c r="B150" s="76">
        <v>3460000</v>
      </c>
      <c r="C150" s="80">
        <v>6040000</v>
      </c>
      <c r="D150" s="79">
        <v>1810000</v>
      </c>
      <c r="E150" s="72">
        <v>1530000</v>
      </c>
    </row>
    <row r="151" spans="1:5">
      <c r="A151" s="86">
        <v>147</v>
      </c>
      <c r="B151" s="76">
        <v>3460000</v>
      </c>
      <c r="C151" s="80">
        <v>6040000</v>
      </c>
      <c r="D151" s="79">
        <v>1810000</v>
      </c>
      <c r="E151" s="72">
        <v>1530000</v>
      </c>
    </row>
    <row r="152" spans="1:5">
      <c r="A152" s="86">
        <v>148</v>
      </c>
      <c r="B152" s="76">
        <v>3460000</v>
      </c>
      <c r="C152" s="80">
        <v>6040000</v>
      </c>
      <c r="D152" s="79">
        <v>1810000</v>
      </c>
      <c r="E152" s="72">
        <v>1530000</v>
      </c>
    </row>
    <row r="153" spans="1:5">
      <c r="A153" s="86">
        <v>149</v>
      </c>
      <c r="B153" s="76">
        <v>3460000</v>
      </c>
      <c r="C153" s="80">
        <v>6040000</v>
      </c>
      <c r="D153" s="79">
        <v>1810000</v>
      </c>
      <c r="E153" s="72">
        <v>1530000</v>
      </c>
    </row>
    <row r="154" spans="1:5">
      <c r="A154" s="86">
        <v>150</v>
      </c>
      <c r="B154" s="76">
        <v>3460000</v>
      </c>
      <c r="C154" s="80">
        <v>6040000</v>
      </c>
      <c r="D154" s="79">
        <v>1810000</v>
      </c>
      <c r="E154" s="72">
        <v>1530000</v>
      </c>
    </row>
    <row r="155" spans="1:5">
      <c r="A155" s="86">
        <v>151</v>
      </c>
      <c r="B155" s="76">
        <v>3460000</v>
      </c>
      <c r="C155" s="80">
        <v>6040000</v>
      </c>
      <c r="D155" s="79">
        <v>1810000</v>
      </c>
      <c r="E155" s="72">
        <v>1530000</v>
      </c>
    </row>
    <row r="156" spans="1:5">
      <c r="A156" s="86">
        <v>152</v>
      </c>
      <c r="B156" s="76">
        <v>3460000</v>
      </c>
      <c r="C156" s="80">
        <v>6040000</v>
      </c>
      <c r="D156" s="79">
        <v>1810000</v>
      </c>
      <c r="E156" s="72">
        <v>1530000</v>
      </c>
    </row>
    <row r="157" spans="1:5">
      <c r="A157" s="86">
        <v>153</v>
      </c>
      <c r="B157" s="76">
        <v>3460000</v>
      </c>
      <c r="C157" s="80">
        <v>6040000</v>
      </c>
      <c r="D157" s="79">
        <v>1810000</v>
      </c>
      <c r="E157" s="72">
        <v>1530000</v>
      </c>
    </row>
    <row r="158" spans="1:5">
      <c r="A158" s="86">
        <v>154</v>
      </c>
      <c r="B158" s="76">
        <v>3460000</v>
      </c>
      <c r="C158" s="80">
        <v>6040000</v>
      </c>
      <c r="D158" s="79">
        <v>1810000</v>
      </c>
      <c r="E158" s="72">
        <v>1530000</v>
      </c>
    </row>
    <row r="159" spans="1:5">
      <c r="A159" s="86">
        <v>155</v>
      </c>
      <c r="B159" s="76">
        <v>3460000</v>
      </c>
      <c r="C159" s="80">
        <v>6040000</v>
      </c>
      <c r="D159" s="79">
        <v>1810000</v>
      </c>
      <c r="E159" s="72">
        <v>1530000</v>
      </c>
    </row>
    <row r="160" spans="1:5">
      <c r="A160" s="86">
        <v>156</v>
      </c>
      <c r="B160" s="76">
        <v>3460000</v>
      </c>
      <c r="C160" s="80">
        <v>6040000</v>
      </c>
      <c r="D160" s="79">
        <v>1810000</v>
      </c>
      <c r="E160" s="72">
        <v>1530000</v>
      </c>
    </row>
    <row r="161" spans="1:5">
      <c r="A161" s="86">
        <v>157</v>
      </c>
      <c r="B161" s="76">
        <v>3460000</v>
      </c>
      <c r="C161" s="80">
        <v>6040000</v>
      </c>
      <c r="D161" s="79">
        <v>1810000</v>
      </c>
      <c r="E161" s="72">
        <v>1530000</v>
      </c>
    </row>
    <row r="162" spans="1:5">
      <c r="A162" s="86">
        <v>158</v>
      </c>
      <c r="B162" s="76">
        <v>3460000</v>
      </c>
      <c r="C162" s="80">
        <v>6040000</v>
      </c>
      <c r="D162" s="79">
        <v>1810000</v>
      </c>
      <c r="E162" s="72">
        <v>1530000</v>
      </c>
    </row>
    <row r="163" spans="1:5">
      <c r="A163" s="86">
        <v>159</v>
      </c>
      <c r="B163" s="76">
        <v>3460000</v>
      </c>
      <c r="C163" s="80">
        <v>6040000</v>
      </c>
      <c r="D163" s="79">
        <v>1810000</v>
      </c>
      <c r="E163" s="72">
        <v>1530000</v>
      </c>
    </row>
    <row r="164" spans="1:5">
      <c r="A164" s="86">
        <v>160</v>
      </c>
      <c r="B164" s="76">
        <v>3460000</v>
      </c>
      <c r="C164" s="80">
        <v>6040000</v>
      </c>
      <c r="D164" s="79">
        <v>1810000</v>
      </c>
      <c r="E164" s="72">
        <v>1530000</v>
      </c>
    </row>
    <row r="165" spans="1:5">
      <c r="A165" s="86">
        <v>161</v>
      </c>
      <c r="B165" s="76">
        <v>3460000</v>
      </c>
      <c r="C165" s="80">
        <v>6040000</v>
      </c>
      <c r="D165" s="79">
        <v>1810000</v>
      </c>
      <c r="E165" s="72">
        <v>1530000</v>
      </c>
    </row>
    <row r="166" spans="1:5">
      <c r="A166" s="86">
        <v>162</v>
      </c>
      <c r="B166" s="76">
        <v>3460000</v>
      </c>
      <c r="C166" s="80">
        <v>6040000</v>
      </c>
      <c r="D166" s="79">
        <v>1810000</v>
      </c>
      <c r="E166" s="72">
        <v>1530000</v>
      </c>
    </row>
    <row r="167" spans="1:5">
      <c r="A167" s="86">
        <v>163</v>
      </c>
      <c r="B167" s="76">
        <v>3460000</v>
      </c>
      <c r="C167" s="80">
        <v>6040000</v>
      </c>
      <c r="D167" s="79">
        <v>1810000</v>
      </c>
      <c r="E167" s="72">
        <v>1530000</v>
      </c>
    </row>
    <row r="168" spans="1:5">
      <c r="A168" s="86">
        <v>164</v>
      </c>
      <c r="B168" s="76">
        <v>3460000</v>
      </c>
      <c r="C168" s="80">
        <v>6040000</v>
      </c>
      <c r="D168" s="79">
        <v>1810000</v>
      </c>
      <c r="E168" s="72">
        <v>1530000</v>
      </c>
    </row>
    <row r="169" spans="1:5">
      <c r="A169" s="86">
        <v>165</v>
      </c>
      <c r="B169" s="76">
        <v>3460000</v>
      </c>
      <c r="C169" s="80">
        <v>6040000</v>
      </c>
      <c r="D169" s="79">
        <v>1810000</v>
      </c>
      <c r="E169" s="72">
        <v>1530000</v>
      </c>
    </row>
    <row r="170" spans="1:5">
      <c r="A170" s="86">
        <v>166</v>
      </c>
      <c r="B170" s="76">
        <v>3460000</v>
      </c>
      <c r="C170" s="80">
        <v>6040000</v>
      </c>
      <c r="D170" s="79">
        <v>1810000</v>
      </c>
      <c r="E170" s="72">
        <v>1530000</v>
      </c>
    </row>
    <row r="171" spans="1:5">
      <c r="A171" s="86">
        <v>167</v>
      </c>
      <c r="B171" s="76">
        <v>3460000</v>
      </c>
      <c r="C171" s="80">
        <v>6040000</v>
      </c>
      <c r="D171" s="79">
        <v>1810000</v>
      </c>
      <c r="E171" s="72">
        <v>1530000</v>
      </c>
    </row>
    <row r="172" spans="1:5">
      <c r="A172" s="86">
        <v>168</v>
      </c>
      <c r="B172" s="76">
        <v>3460000</v>
      </c>
      <c r="C172" s="80">
        <v>6040000</v>
      </c>
      <c r="D172" s="79">
        <v>1810000</v>
      </c>
      <c r="E172" s="72">
        <v>1530000</v>
      </c>
    </row>
    <row r="173" spans="1:5">
      <c r="A173" s="86">
        <v>169</v>
      </c>
      <c r="B173" s="76">
        <v>3460000</v>
      </c>
      <c r="C173" s="80">
        <v>6040000</v>
      </c>
      <c r="D173" s="79">
        <v>1810000</v>
      </c>
      <c r="E173" s="72">
        <v>1530000</v>
      </c>
    </row>
    <row r="174" spans="1:5">
      <c r="A174" s="86">
        <v>170</v>
      </c>
      <c r="B174" s="76">
        <v>3460000</v>
      </c>
      <c r="C174" s="80">
        <v>6040000</v>
      </c>
      <c r="D174" s="79">
        <v>1810000</v>
      </c>
      <c r="E174" s="72">
        <v>1530000</v>
      </c>
    </row>
    <row r="175" spans="1:5">
      <c r="A175" s="86">
        <v>171</v>
      </c>
      <c r="B175" s="76">
        <v>3460000</v>
      </c>
      <c r="C175" s="80">
        <v>6040000</v>
      </c>
      <c r="D175" s="79">
        <v>1810000</v>
      </c>
      <c r="E175" s="72">
        <v>1530000</v>
      </c>
    </row>
    <row r="176" spans="1:5">
      <c r="A176" s="86">
        <v>172</v>
      </c>
      <c r="B176" s="76">
        <v>3460000</v>
      </c>
      <c r="C176" s="80">
        <v>6040000</v>
      </c>
      <c r="D176" s="79">
        <v>1810000</v>
      </c>
      <c r="E176" s="72">
        <v>1530000</v>
      </c>
    </row>
    <row r="177" spans="1:5">
      <c r="A177" s="86">
        <v>173</v>
      </c>
      <c r="B177" s="76">
        <v>3460000</v>
      </c>
      <c r="C177" s="80">
        <v>6040000</v>
      </c>
      <c r="D177" s="79">
        <v>1810000</v>
      </c>
      <c r="E177" s="72">
        <v>1530000</v>
      </c>
    </row>
    <row r="178" spans="1:5">
      <c r="A178" s="86">
        <v>174</v>
      </c>
      <c r="B178" s="76">
        <v>3460000</v>
      </c>
      <c r="C178" s="80">
        <v>6040000</v>
      </c>
      <c r="D178" s="79">
        <v>1810000</v>
      </c>
      <c r="E178" s="72">
        <v>1530000</v>
      </c>
    </row>
    <row r="179" spans="1:5">
      <c r="A179" s="86">
        <v>175</v>
      </c>
      <c r="B179" s="76">
        <v>3460000</v>
      </c>
      <c r="C179" s="80">
        <v>6040000</v>
      </c>
      <c r="D179" s="79">
        <v>1810000</v>
      </c>
      <c r="E179" s="72">
        <v>1530000</v>
      </c>
    </row>
    <row r="180" spans="1:5">
      <c r="A180" s="86">
        <v>176</v>
      </c>
      <c r="B180" s="76">
        <v>3460000</v>
      </c>
      <c r="C180" s="80">
        <v>6040000</v>
      </c>
      <c r="D180" s="79">
        <v>1810000</v>
      </c>
      <c r="E180" s="72">
        <v>1530000</v>
      </c>
    </row>
    <row r="181" spans="1:5">
      <c r="A181" s="86">
        <v>177</v>
      </c>
      <c r="B181" s="76">
        <v>3460000</v>
      </c>
      <c r="C181" s="80">
        <v>6040000</v>
      </c>
      <c r="D181" s="79">
        <v>1810000</v>
      </c>
      <c r="E181" s="72">
        <v>1530000</v>
      </c>
    </row>
    <row r="182" spans="1:5">
      <c r="A182" s="86">
        <v>178</v>
      </c>
      <c r="B182" s="76">
        <v>3460000</v>
      </c>
      <c r="C182" s="80">
        <v>6040000</v>
      </c>
      <c r="D182" s="79">
        <v>1810000</v>
      </c>
      <c r="E182" s="72">
        <v>1530000</v>
      </c>
    </row>
    <row r="183" spans="1:5">
      <c r="A183" s="86">
        <v>179</v>
      </c>
      <c r="B183" s="76">
        <v>3460000</v>
      </c>
      <c r="C183" s="80">
        <v>6040000</v>
      </c>
      <c r="D183" s="79">
        <v>1810000</v>
      </c>
      <c r="E183" s="72">
        <v>1530000</v>
      </c>
    </row>
    <row r="184" spans="1:5">
      <c r="A184" s="86">
        <v>180</v>
      </c>
      <c r="B184" s="76">
        <v>3460000</v>
      </c>
      <c r="C184" s="80">
        <v>6040000</v>
      </c>
      <c r="D184" s="79">
        <v>1810000</v>
      </c>
      <c r="E184" s="72">
        <v>1530000</v>
      </c>
    </row>
    <row r="185" spans="1:5">
      <c r="A185" s="86">
        <v>181</v>
      </c>
      <c r="B185" s="76">
        <v>3460000</v>
      </c>
      <c r="C185" s="80">
        <v>6040000</v>
      </c>
      <c r="D185" s="79">
        <v>1810000</v>
      </c>
      <c r="E185" s="72">
        <v>1530000</v>
      </c>
    </row>
    <row r="186" spans="1:5">
      <c r="A186" s="86">
        <v>182</v>
      </c>
      <c r="B186" s="76">
        <v>3460000</v>
      </c>
      <c r="C186" s="80">
        <v>6040000</v>
      </c>
      <c r="D186" s="79">
        <v>1810000</v>
      </c>
      <c r="E186" s="72">
        <v>1530000</v>
      </c>
    </row>
    <row r="187" spans="1:5">
      <c r="A187" s="86">
        <v>183</v>
      </c>
      <c r="B187" s="76">
        <v>3460000</v>
      </c>
      <c r="C187" s="80">
        <v>6040000</v>
      </c>
      <c r="D187" s="79">
        <v>1810000</v>
      </c>
      <c r="E187" s="72">
        <v>1530000</v>
      </c>
    </row>
    <row r="188" spans="1:5">
      <c r="A188" s="86">
        <v>184</v>
      </c>
      <c r="B188" s="76">
        <v>3460000</v>
      </c>
      <c r="C188" s="80">
        <v>6040000</v>
      </c>
      <c r="D188" s="79">
        <v>1810000</v>
      </c>
      <c r="E188" s="72">
        <v>1530000</v>
      </c>
    </row>
    <row r="189" spans="1:5">
      <c r="A189" s="86">
        <v>185</v>
      </c>
      <c r="B189" s="76">
        <v>3460000</v>
      </c>
      <c r="C189" s="80">
        <v>6040000</v>
      </c>
      <c r="D189" s="79">
        <v>1810000</v>
      </c>
      <c r="E189" s="72">
        <v>1530000</v>
      </c>
    </row>
    <row r="190" spans="1:5">
      <c r="A190" s="86">
        <v>186</v>
      </c>
      <c r="B190" s="76">
        <v>3460000</v>
      </c>
      <c r="C190" s="80">
        <v>6040000</v>
      </c>
      <c r="D190" s="79">
        <v>1810000</v>
      </c>
      <c r="E190" s="72">
        <v>1530000</v>
      </c>
    </row>
    <row r="191" spans="1:5">
      <c r="A191" s="86">
        <v>187</v>
      </c>
      <c r="B191" s="76">
        <v>3460000</v>
      </c>
      <c r="C191" s="80">
        <v>6040000</v>
      </c>
      <c r="D191" s="79">
        <v>1810000</v>
      </c>
      <c r="E191" s="72">
        <v>1530000</v>
      </c>
    </row>
    <row r="192" spans="1:5">
      <c r="A192" s="86">
        <v>188</v>
      </c>
      <c r="B192" s="76">
        <v>3460000</v>
      </c>
      <c r="C192" s="80">
        <v>6040000</v>
      </c>
      <c r="D192" s="79">
        <v>1810000</v>
      </c>
      <c r="E192" s="72">
        <v>1530000</v>
      </c>
    </row>
    <row r="193" spans="1:5">
      <c r="A193" s="86">
        <v>189</v>
      </c>
      <c r="B193" s="76">
        <v>3460000</v>
      </c>
      <c r="C193" s="80">
        <v>6040000</v>
      </c>
      <c r="D193" s="79">
        <v>1810000</v>
      </c>
      <c r="E193" s="72">
        <v>1530000</v>
      </c>
    </row>
    <row r="194" spans="1:5">
      <c r="A194" s="86">
        <v>190</v>
      </c>
      <c r="B194" s="76">
        <v>3460000</v>
      </c>
      <c r="C194" s="80">
        <v>6040000</v>
      </c>
      <c r="D194" s="79">
        <v>1810000</v>
      </c>
      <c r="E194" s="72">
        <v>1530000</v>
      </c>
    </row>
    <row r="195" spans="1:5">
      <c r="A195" s="86">
        <v>191</v>
      </c>
      <c r="B195" s="76">
        <v>3460000</v>
      </c>
      <c r="C195" s="80">
        <v>6040000</v>
      </c>
      <c r="D195" s="79">
        <v>1810000</v>
      </c>
      <c r="E195" s="72">
        <v>1530000</v>
      </c>
    </row>
    <row r="196" spans="1:5">
      <c r="A196" s="86">
        <v>192</v>
      </c>
      <c r="B196" s="76">
        <v>3460000</v>
      </c>
      <c r="C196" s="80">
        <v>6040000</v>
      </c>
      <c r="D196" s="79">
        <v>1810000</v>
      </c>
      <c r="E196" s="72">
        <v>1530000</v>
      </c>
    </row>
    <row r="197" spans="1:5">
      <c r="A197" s="86">
        <v>193</v>
      </c>
      <c r="B197" s="76">
        <v>3460000</v>
      </c>
      <c r="C197" s="80">
        <v>6040000</v>
      </c>
      <c r="D197" s="79">
        <v>1810000</v>
      </c>
      <c r="E197" s="72">
        <v>1530000</v>
      </c>
    </row>
    <row r="198" spans="1:5">
      <c r="A198" s="86">
        <v>194</v>
      </c>
      <c r="B198" s="76">
        <v>3460000</v>
      </c>
      <c r="C198" s="80">
        <v>6040000</v>
      </c>
      <c r="D198" s="79">
        <v>1810000</v>
      </c>
      <c r="E198" s="72">
        <v>1530000</v>
      </c>
    </row>
    <row r="199" spans="1:5">
      <c r="A199" s="86">
        <v>195</v>
      </c>
      <c r="B199" s="76">
        <v>3460000</v>
      </c>
      <c r="C199" s="80">
        <v>6040000</v>
      </c>
      <c r="D199" s="79">
        <v>1810000</v>
      </c>
      <c r="E199" s="72">
        <v>1530000</v>
      </c>
    </row>
    <row r="200" spans="1:5">
      <c r="A200" s="86">
        <v>196</v>
      </c>
      <c r="B200" s="76">
        <v>3460000</v>
      </c>
      <c r="C200" s="80">
        <v>6040000</v>
      </c>
      <c r="D200" s="79">
        <v>1810000</v>
      </c>
      <c r="E200" s="72">
        <v>1530000</v>
      </c>
    </row>
    <row r="201" spans="1:5">
      <c r="A201" s="86">
        <v>197</v>
      </c>
      <c r="B201" s="76">
        <v>3460000</v>
      </c>
      <c r="C201" s="80">
        <v>6040000</v>
      </c>
      <c r="D201" s="79">
        <v>1810000</v>
      </c>
      <c r="E201" s="72">
        <v>1530000</v>
      </c>
    </row>
    <row r="202" spans="1:5">
      <c r="A202" s="86">
        <v>198</v>
      </c>
      <c r="B202" s="76">
        <v>3460000</v>
      </c>
      <c r="C202" s="80">
        <v>6040000</v>
      </c>
      <c r="D202" s="79">
        <v>1810000</v>
      </c>
      <c r="E202" s="72">
        <v>1530000</v>
      </c>
    </row>
    <row r="203" spans="1:5">
      <c r="A203" s="86">
        <v>199</v>
      </c>
      <c r="B203" s="76">
        <v>3460000</v>
      </c>
      <c r="C203" s="80">
        <v>6040000</v>
      </c>
      <c r="D203" s="79">
        <v>1810000</v>
      </c>
      <c r="E203" s="72">
        <v>1530000</v>
      </c>
    </row>
    <row r="204" spans="1:5">
      <c r="A204" s="87">
        <v>200</v>
      </c>
      <c r="B204" s="77">
        <v>3460000</v>
      </c>
      <c r="C204" s="81">
        <v>6040000</v>
      </c>
      <c r="D204" s="82">
        <v>1810000</v>
      </c>
      <c r="E204" s="74">
        <v>1530000</v>
      </c>
    </row>
  </sheetData>
  <sheetProtection sheet="1" objects="1" scenarios="1"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3"/>
  <sheetViews>
    <sheetView topLeftCell="A63" zoomScale="115" zoomScaleNormal="115" workbookViewId="0">
      <selection activeCell="L23" sqref="L23"/>
    </sheetView>
  </sheetViews>
  <sheetFormatPr defaultRowHeight="18.75"/>
  <cols>
    <col min="1" max="1" width="9" style="5"/>
    <col min="2" max="2" width="9.125" style="5" bestFit="1" customWidth="1"/>
    <col min="3" max="3" width="34" style="5" bestFit="1" customWidth="1"/>
    <col min="4" max="4" width="11.5" style="5" bestFit="1" customWidth="1"/>
    <col min="5" max="5" width="9.125" style="5" bestFit="1" customWidth="1"/>
    <col min="6" max="6" width="10.25" style="5" bestFit="1" customWidth="1"/>
    <col min="7" max="8" width="9.125" style="5" bestFit="1" customWidth="1"/>
    <col min="9" max="16384" width="9" style="5"/>
  </cols>
  <sheetData>
    <row r="1" spans="2:8">
      <c r="B1" s="70"/>
      <c r="C1" s="70"/>
      <c r="D1" s="70"/>
      <c r="E1" s="70"/>
      <c r="F1" s="70"/>
      <c r="G1" s="70"/>
      <c r="H1" s="70"/>
    </row>
    <row r="2" spans="2:8">
      <c r="B2" s="70"/>
      <c r="C2" s="70"/>
      <c r="D2" s="70"/>
      <c r="E2" s="70"/>
      <c r="F2" s="70"/>
      <c r="G2" s="70"/>
      <c r="H2" s="70"/>
    </row>
    <row r="3" spans="2:8">
      <c r="B3" s="70"/>
      <c r="C3" s="89" t="s">
        <v>10</v>
      </c>
      <c r="D3" s="70"/>
      <c r="E3" s="70"/>
      <c r="F3" s="70"/>
      <c r="G3" s="70"/>
      <c r="H3" s="70"/>
    </row>
    <row r="4" spans="2:8">
      <c r="B4" s="70"/>
      <c r="C4" s="89"/>
      <c r="D4" s="116">
        <v>1</v>
      </c>
      <c r="E4" s="116">
        <v>2</v>
      </c>
      <c r="F4" s="116">
        <v>3</v>
      </c>
      <c r="G4" s="116">
        <v>4</v>
      </c>
      <c r="H4" s="70"/>
    </row>
    <row r="5" spans="2:8">
      <c r="B5" s="70"/>
      <c r="C5" s="70"/>
      <c r="D5" s="70" t="s">
        <v>11</v>
      </c>
      <c r="E5" s="70"/>
      <c r="F5" s="70" t="s">
        <v>12</v>
      </c>
      <c r="G5" s="70"/>
      <c r="H5" s="70"/>
    </row>
    <row r="6" spans="2:8">
      <c r="B6" s="101"/>
      <c r="C6" s="102"/>
      <c r="D6" s="103">
        <v>43556</v>
      </c>
      <c r="E6" s="102"/>
      <c r="F6" s="103">
        <v>43556</v>
      </c>
      <c r="G6" s="102"/>
      <c r="H6" s="70"/>
    </row>
    <row r="7" spans="2:8">
      <c r="B7" s="104" t="s">
        <v>32</v>
      </c>
      <c r="C7" s="105" t="s">
        <v>13</v>
      </c>
      <c r="D7" s="106" t="s">
        <v>246</v>
      </c>
      <c r="E7" s="102" t="s">
        <v>247</v>
      </c>
      <c r="F7" s="106" t="s">
        <v>246</v>
      </c>
      <c r="G7" s="102" t="s">
        <v>247</v>
      </c>
      <c r="H7" s="70"/>
    </row>
    <row r="8" spans="2:8">
      <c r="B8" s="107">
        <v>1</v>
      </c>
      <c r="C8" s="108" t="s">
        <v>33</v>
      </c>
      <c r="D8" s="90">
        <v>5.36</v>
      </c>
      <c r="E8" s="91">
        <v>4.03</v>
      </c>
      <c r="F8" s="92">
        <v>2.68</v>
      </c>
      <c r="G8" s="93">
        <v>2.02</v>
      </c>
      <c r="H8" s="70"/>
    </row>
    <row r="9" spans="2:8">
      <c r="B9" s="107">
        <v>2</v>
      </c>
      <c r="C9" s="108" t="s">
        <v>34</v>
      </c>
      <c r="D9" s="90">
        <v>4.29</v>
      </c>
      <c r="E9" s="91">
        <v>3.22</v>
      </c>
      <c r="F9" s="94">
        <v>2.15</v>
      </c>
      <c r="G9" s="95">
        <v>1.61</v>
      </c>
      <c r="H9" s="70"/>
    </row>
    <row r="10" spans="2:8">
      <c r="B10" s="107">
        <v>3</v>
      </c>
      <c r="C10" s="108" t="s">
        <v>35</v>
      </c>
      <c r="D10" s="90">
        <v>5.36</v>
      </c>
      <c r="E10" s="91">
        <v>4.03</v>
      </c>
      <c r="F10" s="94">
        <v>2.68</v>
      </c>
      <c r="G10" s="95">
        <v>2.02</v>
      </c>
      <c r="H10" s="70"/>
    </row>
    <row r="11" spans="2:8">
      <c r="B11" s="107">
        <v>4</v>
      </c>
      <c r="C11" s="108" t="s">
        <v>36</v>
      </c>
      <c r="D11" s="90">
        <v>4.29</v>
      </c>
      <c r="E11" s="91">
        <v>3.22</v>
      </c>
      <c r="F11" s="94">
        <v>2.15</v>
      </c>
      <c r="G11" s="95">
        <v>1.61</v>
      </c>
      <c r="H11" s="70"/>
    </row>
    <row r="12" spans="2:8">
      <c r="B12" s="107">
        <v>5</v>
      </c>
      <c r="C12" s="108" t="s">
        <v>37</v>
      </c>
      <c r="D12" s="90">
        <v>4.29</v>
      </c>
      <c r="E12" s="91">
        <v>3.22</v>
      </c>
      <c r="F12" s="94">
        <v>2.15</v>
      </c>
      <c r="G12" s="95">
        <v>1.61</v>
      </c>
      <c r="H12" s="70"/>
    </row>
    <row r="13" spans="2:8">
      <c r="B13" s="107">
        <v>6</v>
      </c>
      <c r="C13" s="108" t="s">
        <v>38</v>
      </c>
      <c r="D13" s="90">
        <v>4.29</v>
      </c>
      <c r="E13" s="91">
        <v>3.22</v>
      </c>
      <c r="F13" s="94">
        <v>2.15</v>
      </c>
      <c r="G13" s="95">
        <v>1.61</v>
      </c>
      <c r="H13" s="70"/>
    </row>
    <row r="14" spans="2:8">
      <c r="B14" s="107">
        <v>7</v>
      </c>
      <c r="C14" s="108" t="s">
        <v>39</v>
      </c>
      <c r="D14" s="90">
        <v>4.29</v>
      </c>
      <c r="E14" s="91">
        <v>3.22</v>
      </c>
      <c r="F14" s="94">
        <v>2.15</v>
      </c>
      <c r="G14" s="95">
        <v>1.61</v>
      </c>
      <c r="H14" s="70"/>
    </row>
    <row r="15" spans="2:8">
      <c r="B15" s="107">
        <v>8</v>
      </c>
      <c r="C15" s="108" t="s">
        <v>40</v>
      </c>
      <c r="D15" s="90">
        <v>4.29</v>
      </c>
      <c r="E15" s="91">
        <v>3.22</v>
      </c>
      <c r="F15" s="94">
        <v>2.15</v>
      </c>
      <c r="G15" s="95">
        <v>1.61</v>
      </c>
      <c r="H15" s="70"/>
    </row>
    <row r="16" spans="2:8">
      <c r="B16" s="107">
        <v>9</v>
      </c>
      <c r="C16" s="108" t="s">
        <v>41</v>
      </c>
      <c r="D16" s="90">
        <v>5.36</v>
      </c>
      <c r="E16" s="91">
        <v>4.03</v>
      </c>
      <c r="F16" s="94">
        <v>2.68</v>
      </c>
      <c r="G16" s="95">
        <v>2.02</v>
      </c>
      <c r="H16" s="70"/>
    </row>
    <row r="17" spans="2:8">
      <c r="B17" s="107">
        <v>10</v>
      </c>
      <c r="C17" s="108" t="s">
        <v>42</v>
      </c>
      <c r="D17" s="90">
        <v>4.29</v>
      </c>
      <c r="E17" s="91">
        <v>3.22</v>
      </c>
      <c r="F17" s="94">
        <v>2.15</v>
      </c>
      <c r="G17" s="95">
        <v>1.61</v>
      </c>
      <c r="H17" s="70"/>
    </row>
    <row r="18" spans="2:8">
      <c r="B18" s="107">
        <v>11</v>
      </c>
      <c r="C18" s="108" t="s">
        <v>43</v>
      </c>
      <c r="D18" s="90">
        <v>3.43</v>
      </c>
      <c r="E18" s="91">
        <v>2.57</v>
      </c>
      <c r="F18" s="94">
        <v>1.72</v>
      </c>
      <c r="G18" s="95">
        <v>1.29</v>
      </c>
      <c r="H18" s="70"/>
    </row>
    <row r="19" spans="2:8">
      <c r="B19" s="107">
        <v>12</v>
      </c>
      <c r="C19" s="108" t="s">
        <v>44</v>
      </c>
      <c r="D19" s="90">
        <v>4.29</v>
      </c>
      <c r="E19" s="91">
        <v>3.22</v>
      </c>
      <c r="F19" s="94">
        <v>2.15</v>
      </c>
      <c r="G19" s="95">
        <v>1.61</v>
      </c>
      <c r="H19" s="70"/>
    </row>
    <row r="20" spans="2:8">
      <c r="B20" s="107">
        <v>13</v>
      </c>
      <c r="C20" s="108" t="s">
        <v>45</v>
      </c>
      <c r="D20" s="90">
        <v>4.29</v>
      </c>
      <c r="E20" s="91">
        <v>3.22</v>
      </c>
      <c r="F20" s="94">
        <v>2.15</v>
      </c>
      <c r="G20" s="95">
        <v>1.61</v>
      </c>
      <c r="H20" s="70"/>
    </row>
    <row r="21" spans="2:8">
      <c r="B21" s="107">
        <v>14</v>
      </c>
      <c r="C21" s="109" t="s">
        <v>7</v>
      </c>
      <c r="D21" s="90">
        <v>4.29</v>
      </c>
      <c r="E21" s="91">
        <v>3.22</v>
      </c>
      <c r="F21" s="94">
        <v>2.15</v>
      </c>
      <c r="G21" s="95">
        <v>1.61</v>
      </c>
      <c r="H21" s="70"/>
    </row>
    <row r="22" spans="2:8">
      <c r="B22" s="107">
        <v>15</v>
      </c>
      <c r="C22" s="108" t="s">
        <v>46</v>
      </c>
      <c r="D22" s="90">
        <v>4.29</v>
      </c>
      <c r="E22" s="91">
        <v>3.22</v>
      </c>
      <c r="F22" s="94">
        <v>2.15</v>
      </c>
      <c r="G22" s="95">
        <v>1.61</v>
      </c>
      <c r="H22" s="70"/>
    </row>
    <row r="23" spans="2:8">
      <c r="B23" s="107">
        <v>16</v>
      </c>
      <c r="C23" s="108" t="s">
        <v>47</v>
      </c>
      <c r="D23" s="90">
        <v>3.43</v>
      </c>
      <c r="E23" s="91">
        <v>2.57</v>
      </c>
      <c r="F23" s="94">
        <v>1.72</v>
      </c>
      <c r="G23" s="95">
        <v>1.29</v>
      </c>
      <c r="H23" s="70"/>
    </row>
    <row r="24" spans="2:8">
      <c r="B24" s="107">
        <v>17</v>
      </c>
      <c r="C24" s="108" t="s">
        <v>48</v>
      </c>
      <c r="D24" s="90">
        <v>3.43</v>
      </c>
      <c r="E24" s="91">
        <v>2.57</v>
      </c>
      <c r="F24" s="94">
        <v>1.72</v>
      </c>
      <c r="G24" s="95">
        <v>1.29</v>
      </c>
      <c r="H24" s="70"/>
    </row>
    <row r="25" spans="2:8">
      <c r="B25" s="107">
        <v>18</v>
      </c>
      <c r="C25" s="108" t="s">
        <v>49</v>
      </c>
      <c r="D25" s="90">
        <v>4.29</v>
      </c>
      <c r="E25" s="91">
        <v>3.22</v>
      </c>
      <c r="F25" s="94">
        <v>2.15</v>
      </c>
      <c r="G25" s="95">
        <v>1.61</v>
      </c>
      <c r="H25" s="70"/>
    </row>
    <row r="26" spans="2:8">
      <c r="B26" s="107">
        <v>19</v>
      </c>
      <c r="C26" s="108" t="s">
        <v>50</v>
      </c>
      <c r="D26" s="90">
        <v>5.36</v>
      </c>
      <c r="E26" s="91">
        <v>4.03</v>
      </c>
      <c r="F26" s="94">
        <v>2.68</v>
      </c>
      <c r="G26" s="95">
        <v>2.02</v>
      </c>
      <c r="H26" s="70"/>
    </row>
    <row r="27" spans="2:8">
      <c r="B27" s="107">
        <v>20</v>
      </c>
      <c r="C27" s="108" t="s">
        <v>51</v>
      </c>
      <c r="D27" s="90">
        <v>4.29</v>
      </c>
      <c r="E27" s="91">
        <v>3.22</v>
      </c>
      <c r="F27" s="94">
        <v>2.15</v>
      </c>
      <c r="G27" s="95">
        <v>1.61</v>
      </c>
      <c r="H27" s="70"/>
    </row>
    <row r="28" spans="2:8">
      <c r="B28" s="107">
        <v>21</v>
      </c>
      <c r="C28" s="108" t="s">
        <v>52</v>
      </c>
      <c r="D28" s="90">
        <v>3.43</v>
      </c>
      <c r="E28" s="91">
        <v>2.57</v>
      </c>
      <c r="F28" s="94">
        <v>1.72</v>
      </c>
      <c r="G28" s="95">
        <v>1.29</v>
      </c>
      <c r="H28" s="70"/>
    </row>
    <row r="29" spans="2:8">
      <c r="B29" s="107">
        <v>22</v>
      </c>
      <c r="C29" s="108" t="s">
        <v>53</v>
      </c>
      <c r="D29" s="90">
        <v>4.29</v>
      </c>
      <c r="E29" s="91">
        <v>3.22</v>
      </c>
      <c r="F29" s="94">
        <v>2.15</v>
      </c>
      <c r="G29" s="95">
        <v>1.61</v>
      </c>
      <c r="H29" s="70"/>
    </row>
    <row r="30" spans="2:8">
      <c r="B30" s="107">
        <v>23</v>
      </c>
      <c r="C30" s="108" t="s">
        <v>54</v>
      </c>
      <c r="D30" s="90">
        <v>3.43</v>
      </c>
      <c r="E30" s="91">
        <v>2.57</v>
      </c>
      <c r="F30" s="94">
        <v>1.72</v>
      </c>
      <c r="G30" s="95">
        <v>1.29</v>
      </c>
      <c r="H30" s="70"/>
    </row>
    <row r="31" spans="2:8">
      <c r="B31" s="107">
        <v>24</v>
      </c>
      <c r="C31" s="108" t="s">
        <v>55</v>
      </c>
      <c r="D31" s="90">
        <v>4.29</v>
      </c>
      <c r="E31" s="91">
        <v>3.22</v>
      </c>
      <c r="F31" s="94">
        <v>2.15</v>
      </c>
      <c r="G31" s="95">
        <v>1.61</v>
      </c>
      <c r="H31" s="70"/>
    </row>
    <row r="32" spans="2:8">
      <c r="B32" s="107">
        <v>25</v>
      </c>
      <c r="C32" s="108" t="s">
        <v>56</v>
      </c>
      <c r="D32" s="90">
        <v>4.29</v>
      </c>
      <c r="E32" s="91">
        <v>3.22</v>
      </c>
      <c r="F32" s="94">
        <v>2.15</v>
      </c>
      <c r="G32" s="95">
        <v>1.61</v>
      </c>
      <c r="H32" s="70"/>
    </row>
    <row r="33" spans="2:8">
      <c r="B33" s="107">
        <v>26</v>
      </c>
      <c r="C33" s="108" t="s">
        <v>57</v>
      </c>
      <c r="D33" s="90">
        <v>5.36</v>
      </c>
      <c r="E33" s="91">
        <v>4.03</v>
      </c>
      <c r="F33" s="94">
        <v>2.68</v>
      </c>
      <c r="G33" s="95">
        <v>2.02</v>
      </c>
      <c r="H33" s="70"/>
    </row>
    <row r="34" spans="2:8">
      <c r="B34" s="107">
        <v>27</v>
      </c>
      <c r="C34" s="108" t="s">
        <v>58</v>
      </c>
      <c r="D34" s="90">
        <v>3.43</v>
      </c>
      <c r="E34" s="91">
        <v>2.57</v>
      </c>
      <c r="F34" s="94">
        <v>1.72</v>
      </c>
      <c r="G34" s="95">
        <v>1.29</v>
      </c>
      <c r="H34" s="70"/>
    </row>
    <row r="35" spans="2:8">
      <c r="B35" s="107">
        <v>28</v>
      </c>
      <c r="C35" s="108" t="s">
        <v>59</v>
      </c>
      <c r="D35" s="90">
        <v>3.43</v>
      </c>
      <c r="E35" s="91">
        <v>2.57</v>
      </c>
      <c r="F35" s="94">
        <v>1.72</v>
      </c>
      <c r="G35" s="95">
        <v>1.29</v>
      </c>
      <c r="H35" s="70"/>
    </row>
    <row r="36" spans="2:8">
      <c r="B36" s="107">
        <v>29</v>
      </c>
      <c r="C36" s="108" t="s">
        <v>60</v>
      </c>
      <c r="D36" s="90">
        <v>4.29</v>
      </c>
      <c r="E36" s="91">
        <v>3.22</v>
      </c>
      <c r="F36" s="94">
        <v>2.15</v>
      </c>
      <c r="G36" s="95">
        <v>1.61</v>
      </c>
      <c r="H36" s="70"/>
    </row>
    <row r="37" spans="2:8">
      <c r="B37" s="107">
        <v>30</v>
      </c>
      <c r="C37" s="109" t="s">
        <v>8</v>
      </c>
      <c r="D37" s="90">
        <v>4.29</v>
      </c>
      <c r="E37" s="91">
        <v>3.22</v>
      </c>
      <c r="F37" s="94">
        <v>2.15</v>
      </c>
      <c r="G37" s="95">
        <v>1.61</v>
      </c>
      <c r="H37" s="70"/>
    </row>
    <row r="38" spans="2:8">
      <c r="B38" s="107">
        <v>31</v>
      </c>
      <c r="C38" s="108" t="s">
        <v>61</v>
      </c>
      <c r="D38" s="90">
        <v>4.29</v>
      </c>
      <c r="E38" s="91">
        <v>3.22</v>
      </c>
      <c r="F38" s="94">
        <v>2.15</v>
      </c>
      <c r="G38" s="95">
        <v>1.61</v>
      </c>
      <c r="H38" s="70"/>
    </row>
    <row r="39" spans="2:8">
      <c r="B39" s="107">
        <v>32</v>
      </c>
      <c r="C39" s="108" t="s">
        <v>62</v>
      </c>
      <c r="D39" s="90">
        <v>4.29</v>
      </c>
      <c r="E39" s="91">
        <v>3.22</v>
      </c>
      <c r="F39" s="94">
        <v>2.15</v>
      </c>
      <c r="G39" s="95">
        <v>1.61</v>
      </c>
      <c r="H39" s="70"/>
    </row>
    <row r="40" spans="2:8">
      <c r="B40" s="107">
        <v>33</v>
      </c>
      <c r="C40" s="108" t="s">
        <v>16</v>
      </c>
      <c r="D40" s="90">
        <v>4.29</v>
      </c>
      <c r="E40" s="91">
        <v>3.22</v>
      </c>
      <c r="F40" s="94">
        <v>2.15</v>
      </c>
      <c r="G40" s="95">
        <v>1.61</v>
      </c>
      <c r="H40" s="70"/>
    </row>
    <row r="41" spans="2:8">
      <c r="B41" s="107">
        <v>34</v>
      </c>
      <c r="C41" s="108" t="s">
        <v>17</v>
      </c>
      <c r="D41" s="90">
        <v>4.29</v>
      </c>
      <c r="E41" s="91">
        <v>3.22</v>
      </c>
      <c r="F41" s="94">
        <v>2.15</v>
      </c>
      <c r="G41" s="95">
        <v>1.61</v>
      </c>
      <c r="H41" s="70"/>
    </row>
    <row r="42" spans="2:8">
      <c r="B42" s="107">
        <v>35</v>
      </c>
      <c r="C42" s="108" t="s">
        <v>18</v>
      </c>
      <c r="D42" s="90">
        <v>4.29</v>
      </c>
      <c r="E42" s="91">
        <v>3.22</v>
      </c>
      <c r="F42" s="94">
        <v>2.15</v>
      </c>
      <c r="G42" s="95">
        <v>1.61</v>
      </c>
      <c r="H42" s="70"/>
    </row>
    <row r="43" spans="2:8">
      <c r="B43" s="107">
        <v>36</v>
      </c>
      <c r="C43" s="108" t="s">
        <v>19</v>
      </c>
      <c r="D43" s="90">
        <v>4.29</v>
      </c>
      <c r="E43" s="91">
        <v>3.22</v>
      </c>
      <c r="F43" s="94">
        <v>2.15</v>
      </c>
      <c r="G43" s="95">
        <v>1.61</v>
      </c>
      <c r="H43" s="70"/>
    </row>
    <row r="44" spans="2:8">
      <c r="B44" s="107">
        <v>37</v>
      </c>
      <c r="C44" s="108" t="s">
        <v>20</v>
      </c>
      <c r="D44" s="90">
        <v>3.43</v>
      </c>
      <c r="E44" s="91">
        <v>2.57</v>
      </c>
      <c r="F44" s="94">
        <v>1.72</v>
      </c>
      <c r="G44" s="95">
        <v>1.29</v>
      </c>
      <c r="H44" s="70"/>
    </row>
    <row r="45" spans="2:8">
      <c r="B45" s="107">
        <v>38</v>
      </c>
      <c r="C45" s="108" t="s">
        <v>21</v>
      </c>
      <c r="D45" s="90">
        <v>3.43</v>
      </c>
      <c r="E45" s="91">
        <v>2.57</v>
      </c>
      <c r="F45" s="94">
        <v>1.72</v>
      </c>
      <c r="G45" s="95">
        <v>1.29</v>
      </c>
      <c r="H45" s="70"/>
    </row>
    <row r="46" spans="2:8">
      <c r="B46" s="107">
        <v>39</v>
      </c>
      <c r="C46" s="108" t="s">
        <v>22</v>
      </c>
      <c r="D46" s="90">
        <v>4.29</v>
      </c>
      <c r="E46" s="91">
        <v>3.22</v>
      </c>
      <c r="F46" s="94">
        <v>2.15</v>
      </c>
      <c r="G46" s="95">
        <v>1.61</v>
      </c>
      <c r="H46" s="70"/>
    </row>
    <row r="47" spans="2:8">
      <c r="B47" s="107">
        <v>40</v>
      </c>
      <c r="C47" s="108" t="s">
        <v>23</v>
      </c>
      <c r="D47" s="90">
        <v>4.29</v>
      </c>
      <c r="E47" s="91">
        <v>3.22</v>
      </c>
      <c r="F47" s="94">
        <v>2.15</v>
      </c>
      <c r="G47" s="95">
        <v>1.61</v>
      </c>
      <c r="H47" s="70"/>
    </row>
    <row r="48" spans="2:8">
      <c r="B48" s="107">
        <v>41</v>
      </c>
      <c r="C48" s="108" t="s">
        <v>24</v>
      </c>
      <c r="D48" s="90">
        <v>3.43</v>
      </c>
      <c r="E48" s="91">
        <v>2.57</v>
      </c>
      <c r="F48" s="94">
        <v>1.72</v>
      </c>
      <c r="G48" s="95">
        <v>1.29</v>
      </c>
      <c r="H48" s="70"/>
    </row>
    <row r="49" spans="2:8">
      <c r="B49" s="107">
        <v>42</v>
      </c>
      <c r="C49" s="108" t="s">
        <v>25</v>
      </c>
      <c r="D49" s="90">
        <v>3.43</v>
      </c>
      <c r="E49" s="91">
        <v>2.57</v>
      </c>
      <c r="F49" s="94">
        <v>1.72</v>
      </c>
      <c r="G49" s="95">
        <v>1.29</v>
      </c>
      <c r="H49" s="70"/>
    </row>
    <row r="50" spans="2:8">
      <c r="B50" s="107">
        <v>43</v>
      </c>
      <c r="C50" s="108" t="s">
        <v>26</v>
      </c>
      <c r="D50" s="90">
        <v>4.29</v>
      </c>
      <c r="E50" s="91">
        <v>3.22</v>
      </c>
      <c r="F50" s="94">
        <v>2.15</v>
      </c>
      <c r="G50" s="95">
        <v>1.61</v>
      </c>
      <c r="H50" s="70"/>
    </row>
    <row r="51" spans="2:8">
      <c r="B51" s="107">
        <v>44</v>
      </c>
      <c r="C51" s="108" t="s">
        <v>27</v>
      </c>
      <c r="D51" s="90">
        <v>4.29</v>
      </c>
      <c r="E51" s="91">
        <v>3.22</v>
      </c>
      <c r="F51" s="94">
        <v>2.15</v>
      </c>
      <c r="G51" s="95">
        <v>1.61</v>
      </c>
      <c r="H51" s="70"/>
    </row>
    <row r="52" spans="2:8">
      <c r="B52" s="107">
        <v>45</v>
      </c>
      <c r="C52" s="108" t="s">
        <v>28</v>
      </c>
      <c r="D52" s="90">
        <v>3.43</v>
      </c>
      <c r="E52" s="91">
        <v>2.57</v>
      </c>
      <c r="F52" s="94">
        <v>1.72</v>
      </c>
      <c r="G52" s="95">
        <v>1.29</v>
      </c>
      <c r="H52" s="70"/>
    </row>
    <row r="53" spans="2:8">
      <c r="B53" s="107">
        <v>46</v>
      </c>
      <c r="C53" s="109" t="s">
        <v>9</v>
      </c>
      <c r="D53" s="90">
        <v>4.29</v>
      </c>
      <c r="E53" s="91">
        <v>3.22</v>
      </c>
      <c r="F53" s="94">
        <v>2.15</v>
      </c>
      <c r="G53" s="95">
        <v>1.61</v>
      </c>
      <c r="H53" s="70"/>
    </row>
    <row r="54" spans="2:8">
      <c r="B54" s="110">
        <v>47</v>
      </c>
      <c r="C54" s="111" t="s">
        <v>31</v>
      </c>
      <c r="D54" s="96">
        <v>3.43</v>
      </c>
      <c r="E54" s="97">
        <v>2.57</v>
      </c>
      <c r="F54" s="98">
        <v>1.72</v>
      </c>
      <c r="G54" s="99">
        <v>1.29</v>
      </c>
      <c r="H54" s="70"/>
    </row>
    <row r="55" spans="2:8">
      <c r="B55" s="112">
        <v>1</v>
      </c>
      <c r="C55" s="113">
        <v>2</v>
      </c>
      <c r="D55" s="114">
        <v>3</v>
      </c>
      <c r="E55" s="113">
        <v>4</v>
      </c>
      <c r="F55" s="114">
        <v>5</v>
      </c>
      <c r="G55" s="115">
        <v>6</v>
      </c>
      <c r="H55" s="70"/>
    </row>
    <row r="56" spans="2:8">
      <c r="B56" s="70"/>
      <c r="C56" s="70"/>
      <c r="D56" s="100"/>
      <c r="E56" s="100"/>
      <c r="F56" s="100"/>
      <c r="G56" s="100"/>
      <c r="H56" s="100"/>
    </row>
    <row r="57" spans="2:8">
      <c r="B57" s="70"/>
      <c r="C57" s="70"/>
      <c r="D57" s="70"/>
      <c r="E57" s="70"/>
      <c r="F57" s="70"/>
      <c r="G57" s="70"/>
      <c r="H57" s="70"/>
    </row>
    <row r="58" spans="2:8">
      <c r="B58" s="117"/>
      <c r="C58" s="118">
        <f>VALUE(B58)</f>
        <v>0</v>
      </c>
      <c r="D58" s="119"/>
      <c r="E58" s="120">
        <v>3</v>
      </c>
      <c r="F58" s="120">
        <v>4</v>
      </c>
      <c r="G58" s="120">
        <v>5</v>
      </c>
      <c r="H58" s="121">
        <v>6</v>
      </c>
    </row>
    <row r="59" spans="2:8">
      <c r="B59" s="122"/>
      <c r="C59" s="123"/>
      <c r="D59" s="123"/>
      <c r="E59" s="123" t="s">
        <v>29</v>
      </c>
      <c r="F59" s="123"/>
      <c r="G59" s="123" t="s">
        <v>30</v>
      </c>
      <c r="H59" s="124"/>
    </row>
    <row r="60" spans="2:8">
      <c r="B60" s="122"/>
      <c r="C60" s="123"/>
      <c r="D60" s="123"/>
      <c r="E60" s="123" t="s">
        <v>14</v>
      </c>
      <c r="F60" s="123" t="s">
        <v>15</v>
      </c>
      <c r="G60" s="125" t="s">
        <v>14</v>
      </c>
      <c r="H60" s="126" t="s">
        <v>15</v>
      </c>
    </row>
    <row r="61" spans="2:8">
      <c r="B61" s="122">
        <v>2</v>
      </c>
      <c r="C61" s="127">
        <v>26420</v>
      </c>
      <c r="D61" s="127">
        <f t="shared" ref="D61:D66" si="0">VALUE(C61)</f>
        <v>26420</v>
      </c>
      <c r="E61" s="123"/>
      <c r="F61" s="123"/>
      <c r="G61" s="123"/>
      <c r="H61" s="124"/>
    </row>
    <row r="62" spans="2:8">
      <c r="B62" s="122">
        <v>3</v>
      </c>
      <c r="C62" s="127">
        <v>27890</v>
      </c>
      <c r="D62" s="127">
        <f t="shared" si="0"/>
        <v>27890</v>
      </c>
      <c r="E62" s="123"/>
      <c r="F62" s="123"/>
      <c r="G62" s="123"/>
      <c r="H62" s="124"/>
    </row>
    <row r="63" spans="2:8">
      <c r="B63" s="122">
        <v>4</v>
      </c>
      <c r="C63" s="127">
        <v>29342</v>
      </c>
      <c r="D63" s="127">
        <f t="shared" si="0"/>
        <v>29342</v>
      </c>
      <c r="E63" s="123"/>
      <c r="F63" s="123"/>
      <c r="G63" s="123"/>
      <c r="H63" s="124"/>
    </row>
    <row r="64" spans="2:8">
      <c r="B64" s="122">
        <v>5</v>
      </c>
      <c r="C64" s="127">
        <v>31959</v>
      </c>
      <c r="D64" s="127">
        <f t="shared" si="0"/>
        <v>31959</v>
      </c>
      <c r="E64" s="123"/>
      <c r="F64" s="123"/>
      <c r="G64" s="123"/>
      <c r="H64" s="124"/>
    </row>
    <row r="65" spans="2:8">
      <c r="B65" s="122">
        <v>6</v>
      </c>
      <c r="C65" s="127">
        <v>34804</v>
      </c>
      <c r="D65" s="127">
        <f t="shared" si="0"/>
        <v>34804</v>
      </c>
      <c r="E65" s="123"/>
      <c r="F65" s="123"/>
      <c r="G65" s="123"/>
      <c r="H65" s="124"/>
    </row>
    <row r="66" spans="2:8">
      <c r="B66" s="122">
        <v>7</v>
      </c>
      <c r="C66" s="127">
        <v>37438</v>
      </c>
      <c r="D66" s="127">
        <f t="shared" si="0"/>
        <v>37438</v>
      </c>
      <c r="E66" s="123"/>
      <c r="F66" s="123"/>
      <c r="G66" s="123"/>
      <c r="H66" s="124"/>
    </row>
    <row r="67" spans="2:8">
      <c r="B67" s="128">
        <v>1</v>
      </c>
      <c r="C67" s="129">
        <v>38443</v>
      </c>
      <c r="D67" s="129">
        <f>VALUE(C67)</f>
        <v>38443</v>
      </c>
      <c r="E67" s="130">
        <v>3</v>
      </c>
      <c r="F67" s="130">
        <v>4</v>
      </c>
      <c r="G67" s="130">
        <v>5</v>
      </c>
      <c r="H67" s="131">
        <v>6</v>
      </c>
    </row>
    <row r="71" spans="2:8">
      <c r="B71" s="5" t="s">
        <v>248</v>
      </c>
    </row>
    <row r="73" spans="2:8">
      <c r="C73" s="5" t="s">
        <v>249</v>
      </c>
    </row>
  </sheetData>
  <sheetProtection sheet="1" objects="1" scenarios="1"/>
  <phoneticPr fontId="7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zoomScale="75" zoomScaleNormal="75" workbookViewId="0">
      <selection activeCell="L23" sqref="L23"/>
    </sheetView>
  </sheetViews>
  <sheetFormatPr defaultRowHeight="18.75"/>
  <cols>
    <col min="1" max="1" width="29" style="5" bestFit="1" customWidth="1"/>
    <col min="2" max="2" width="16.75" style="5" bestFit="1" customWidth="1"/>
    <col min="3" max="4" width="12" style="5" bestFit="1" customWidth="1"/>
    <col min="5" max="5" width="7.75" style="5" customWidth="1"/>
    <col min="6" max="6" width="6.75" style="5" bestFit="1" customWidth="1"/>
    <col min="7" max="7" width="9" style="5"/>
    <col min="8" max="8" width="25" style="5" bestFit="1" customWidth="1"/>
    <col min="9" max="9" width="30.125" style="5" bestFit="1" customWidth="1"/>
    <col min="10" max="10" width="9" style="5"/>
    <col min="11" max="11" width="5.625" style="5" bestFit="1" customWidth="1"/>
    <col min="12" max="12" width="7.5" style="5" bestFit="1" customWidth="1"/>
    <col min="13" max="16384" width="9" style="5"/>
  </cols>
  <sheetData>
    <row r="1" spans="1:12">
      <c r="A1" s="5" t="s">
        <v>147</v>
      </c>
    </row>
    <row r="2" spans="1:12">
      <c r="B2" s="241" t="s">
        <v>146</v>
      </c>
      <c r="C2" s="242"/>
      <c r="D2" s="242"/>
      <c r="E2" s="242"/>
      <c r="F2" s="243"/>
      <c r="H2" s="157" t="s">
        <v>177</v>
      </c>
      <c r="I2" s="150" t="s">
        <v>176</v>
      </c>
      <c r="K2" s="157" t="s">
        <v>153</v>
      </c>
      <c r="L2" s="150" t="s">
        <v>94</v>
      </c>
    </row>
    <row r="3" spans="1:12">
      <c r="A3" s="152" t="s">
        <v>98</v>
      </c>
      <c r="B3" s="150" t="s">
        <v>148</v>
      </c>
      <c r="C3" s="150" t="s">
        <v>149</v>
      </c>
      <c r="D3" s="150" t="s">
        <v>150</v>
      </c>
      <c r="E3" s="150" t="s">
        <v>95</v>
      </c>
      <c r="F3" s="151" t="s">
        <v>96</v>
      </c>
      <c r="H3" s="132" t="s">
        <v>75</v>
      </c>
      <c r="I3" s="133" t="s">
        <v>187</v>
      </c>
      <c r="K3" s="134">
        <v>1</v>
      </c>
      <c r="L3" s="135" t="s">
        <v>157</v>
      </c>
    </row>
    <row r="4" spans="1:12">
      <c r="A4" s="153" t="s">
        <v>97</v>
      </c>
      <c r="B4" s="133">
        <v>1700</v>
      </c>
      <c r="C4" s="133">
        <v>2100</v>
      </c>
      <c r="D4" s="133">
        <v>2400</v>
      </c>
      <c r="E4" s="136">
        <v>2400</v>
      </c>
      <c r="F4" s="133"/>
      <c r="H4" s="137" t="s">
        <v>76</v>
      </c>
      <c r="I4" s="138" t="s">
        <v>151</v>
      </c>
      <c r="K4" s="139">
        <v>2</v>
      </c>
      <c r="L4" s="135" t="s">
        <v>157</v>
      </c>
    </row>
    <row r="5" spans="1:12">
      <c r="A5" s="154" t="s">
        <v>99</v>
      </c>
      <c r="B5" s="138">
        <v>1600</v>
      </c>
      <c r="C5" s="138">
        <v>1900</v>
      </c>
      <c r="D5" s="138">
        <v>2300</v>
      </c>
      <c r="E5" s="140">
        <v>2300</v>
      </c>
      <c r="F5" s="138"/>
      <c r="H5" s="141" t="s">
        <v>77</v>
      </c>
      <c r="I5" s="138" t="s">
        <v>151</v>
      </c>
      <c r="K5" s="139">
        <v>3</v>
      </c>
      <c r="L5" s="135" t="s">
        <v>157</v>
      </c>
    </row>
    <row r="6" spans="1:12">
      <c r="A6" s="154" t="s">
        <v>100</v>
      </c>
      <c r="B6" s="138">
        <v>1500</v>
      </c>
      <c r="C6" s="138">
        <v>1600</v>
      </c>
      <c r="D6" s="138">
        <v>1900</v>
      </c>
      <c r="E6" s="140">
        <v>1900</v>
      </c>
      <c r="F6" s="138"/>
      <c r="H6" s="141" t="s">
        <v>78</v>
      </c>
      <c r="I6" s="138" t="s">
        <v>151</v>
      </c>
      <c r="K6" s="139">
        <v>4</v>
      </c>
      <c r="L6" s="135" t="s">
        <v>157</v>
      </c>
    </row>
    <row r="7" spans="1:12">
      <c r="A7" s="154" t="s">
        <v>101</v>
      </c>
      <c r="B7" s="138">
        <v>1400</v>
      </c>
      <c r="C7" s="138">
        <v>1400</v>
      </c>
      <c r="D7" s="138">
        <v>1400</v>
      </c>
      <c r="E7" s="140">
        <v>1400</v>
      </c>
      <c r="F7" s="138"/>
      <c r="H7" s="137" t="s">
        <v>79</v>
      </c>
      <c r="I7" s="138" t="s">
        <v>151</v>
      </c>
      <c r="K7" s="139">
        <v>5</v>
      </c>
      <c r="L7" s="135" t="s">
        <v>157</v>
      </c>
    </row>
    <row r="8" spans="1:12">
      <c r="A8" s="154" t="s">
        <v>102</v>
      </c>
      <c r="B8" s="138">
        <v>1200</v>
      </c>
      <c r="C8" s="138">
        <v>1200</v>
      </c>
      <c r="D8" s="138">
        <v>1200</v>
      </c>
      <c r="E8" s="140">
        <v>1200</v>
      </c>
      <c r="F8" s="138"/>
      <c r="H8" s="137" t="s">
        <v>80</v>
      </c>
      <c r="I8" s="138" t="s">
        <v>154</v>
      </c>
      <c r="K8" s="139">
        <v>6</v>
      </c>
      <c r="L8" s="138" t="s">
        <v>158</v>
      </c>
    </row>
    <row r="9" spans="1:12">
      <c r="A9" s="154" t="s">
        <v>103</v>
      </c>
      <c r="B9" s="138">
        <v>1000</v>
      </c>
      <c r="C9" s="138">
        <v>1000</v>
      </c>
      <c r="D9" s="138">
        <v>1000</v>
      </c>
      <c r="E9" s="140">
        <v>1000</v>
      </c>
      <c r="F9" s="138"/>
      <c r="H9" s="137" t="s">
        <v>81</v>
      </c>
      <c r="I9" s="138" t="s">
        <v>155</v>
      </c>
      <c r="K9" s="139">
        <v>7</v>
      </c>
      <c r="L9" s="138" t="s">
        <v>158</v>
      </c>
    </row>
    <row r="10" spans="1:12">
      <c r="A10" s="154" t="s">
        <v>104</v>
      </c>
      <c r="B10" s="138">
        <v>900</v>
      </c>
      <c r="C10" s="138">
        <v>900</v>
      </c>
      <c r="D10" s="138">
        <v>900</v>
      </c>
      <c r="E10" s="140">
        <v>900</v>
      </c>
      <c r="F10" s="138"/>
      <c r="H10" s="137" t="s">
        <v>82</v>
      </c>
      <c r="I10" s="138" t="s">
        <v>152</v>
      </c>
      <c r="K10" s="139">
        <v>8</v>
      </c>
      <c r="L10" s="138" t="s">
        <v>158</v>
      </c>
    </row>
    <row r="11" spans="1:12">
      <c r="A11" s="154" t="s">
        <v>105</v>
      </c>
      <c r="B11" s="138">
        <v>800</v>
      </c>
      <c r="C11" s="138">
        <v>800</v>
      </c>
      <c r="D11" s="138">
        <v>800</v>
      </c>
      <c r="E11" s="140">
        <v>800</v>
      </c>
      <c r="F11" s="138"/>
      <c r="H11" s="137" t="s">
        <v>83</v>
      </c>
      <c r="I11" s="138" t="s">
        <v>154</v>
      </c>
      <c r="K11" s="139">
        <v>9</v>
      </c>
      <c r="L11" s="138" t="s">
        <v>158</v>
      </c>
    </row>
    <row r="12" spans="1:12">
      <c r="A12" s="154" t="s">
        <v>167</v>
      </c>
      <c r="B12" s="138">
        <v>700</v>
      </c>
      <c r="C12" s="138">
        <v>700</v>
      </c>
      <c r="D12" s="138">
        <v>700</v>
      </c>
      <c r="E12" s="140">
        <v>700</v>
      </c>
      <c r="F12" s="138"/>
      <c r="H12" s="137" t="s">
        <v>84</v>
      </c>
      <c r="I12" s="138" t="s">
        <v>154</v>
      </c>
      <c r="K12" s="139">
        <v>10</v>
      </c>
      <c r="L12" s="138" t="s">
        <v>158</v>
      </c>
    </row>
    <row r="13" spans="1:12">
      <c r="A13" s="154" t="s">
        <v>168</v>
      </c>
      <c r="B13" s="140">
        <v>700</v>
      </c>
      <c r="C13" s="140">
        <v>700</v>
      </c>
      <c r="D13" s="140">
        <v>700</v>
      </c>
      <c r="E13" s="140">
        <v>700</v>
      </c>
      <c r="F13" s="138"/>
      <c r="H13" s="142" t="s">
        <v>85</v>
      </c>
      <c r="I13" s="143" t="s">
        <v>156</v>
      </c>
      <c r="K13" s="139">
        <v>11</v>
      </c>
      <c r="L13" s="138" t="s">
        <v>159</v>
      </c>
    </row>
    <row r="14" spans="1:12">
      <c r="A14" s="154" t="s">
        <v>106</v>
      </c>
      <c r="B14" s="140">
        <v>2100</v>
      </c>
      <c r="C14" s="138">
        <v>2100</v>
      </c>
      <c r="D14" s="138">
        <v>2400</v>
      </c>
      <c r="E14" s="140">
        <v>2400</v>
      </c>
      <c r="F14" s="138"/>
      <c r="H14" s="137" t="s">
        <v>86</v>
      </c>
      <c r="I14" s="138" t="s">
        <v>154</v>
      </c>
      <c r="K14" s="139">
        <v>12</v>
      </c>
      <c r="L14" s="138" t="s">
        <v>159</v>
      </c>
    </row>
    <row r="15" spans="1:12">
      <c r="A15" s="154" t="s">
        <v>107</v>
      </c>
      <c r="B15" s="140">
        <v>1900</v>
      </c>
      <c r="C15" s="138">
        <v>1900</v>
      </c>
      <c r="D15" s="138">
        <v>2300</v>
      </c>
      <c r="E15" s="140">
        <v>2300</v>
      </c>
      <c r="F15" s="138"/>
      <c r="H15" s="137" t="s">
        <v>87</v>
      </c>
      <c r="I15" s="138" t="s">
        <v>154</v>
      </c>
      <c r="K15" s="139">
        <v>13</v>
      </c>
      <c r="L15" s="138" t="s">
        <v>159</v>
      </c>
    </row>
    <row r="16" spans="1:12">
      <c r="A16" s="154" t="s">
        <v>108</v>
      </c>
      <c r="B16" s="140">
        <v>1600</v>
      </c>
      <c r="C16" s="138">
        <v>1600</v>
      </c>
      <c r="D16" s="138">
        <v>1900</v>
      </c>
      <c r="E16" s="140">
        <v>1900</v>
      </c>
      <c r="F16" s="138"/>
      <c r="H16" s="144" t="s">
        <v>88</v>
      </c>
      <c r="I16" s="145" t="s">
        <v>154</v>
      </c>
      <c r="K16" s="139">
        <v>14</v>
      </c>
      <c r="L16" s="138" t="s">
        <v>159</v>
      </c>
    </row>
    <row r="17" spans="1:12">
      <c r="A17" s="154" t="s">
        <v>109</v>
      </c>
      <c r="B17" s="140">
        <v>1400</v>
      </c>
      <c r="C17" s="138">
        <v>1400</v>
      </c>
      <c r="D17" s="138">
        <v>1400</v>
      </c>
      <c r="E17" s="140">
        <v>1400</v>
      </c>
      <c r="F17" s="138"/>
      <c r="H17" s="146" t="s">
        <v>178</v>
      </c>
      <c r="K17" s="139">
        <v>15</v>
      </c>
      <c r="L17" s="138" t="s">
        <v>159</v>
      </c>
    </row>
    <row r="18" spans="1:12">
      <c r="A18" s="154" t="s">
        <v>110</v>
      </c>
      <c r="B18" s="140">
        <v>1200</v>
      </c>
      <c r="C18" s="138">
        <v>1200</v>
      </c>
      <c r="D18" s="138">
        <v>1200</v>
      </c>
      <c r="E18" s="140">
        <v>1200</v>
      </c>
      <c r="F18" s="138"/>
      <c r="K18" s="139">
        <v>16</v>
      </c>
      <c r="L18" s="138" t="s">
        <v>160</v>
      </c>
    </row>
    <row r="19" spans="1:12">
      <c r="A19" s="154" t="s">
        <v>111</v>
      </c>
      <c r="B19" s="140">
        <v>1000</v>
      </c>
      <c r="C19" s="138">
        <v>1000</v>
      </c>
      <c r="D19" s="138">
        <v>1000</v>
      </c>
      <c r="E19" s="140">
        <v>1000</v>
      </c>
      <c r="F19" s="138"/>
      <c r="K19" s="139">
        <v>17</v>
      </c>
      <c r="L19" s="138" t="s">
        <v>160</v>
      </c>
    </row>
    <row r="20" spans="1:12">
      <c r="A20" s="154" t="s">
        <v>112</v>
      </c>
      <c r="B20" s="140">
        <v>900</v>
      </c>
      <c r="C20" s="138">
        <v>900</v>
      </c>
      <c r="D20" s="138">
        <v>900</v>
      </c>
      <c r="E20" s="140">
        <v>900</v>
      </c>
      <c r="F20" s="138"/>
      <c r="K20" s="139">
        <v>18</v>
      </c>
      <c r="L20" s="138" t="s">
        <v>160</v>
      </c>
    </row>
    <row r="21" spans="1:12">
      <c r="A21" s="154" t="s">
        <v>113</v>
      </c>
      <c r="B21" s="140">
        <v>900</v>
      </c>
      <c r="C21" s="138">
        <v>900</v>
      </c>
      <c r="D21" s="138">
        <v>900</v>
      </c>
      <c r="E21" s="140">
        <v>900</v>
      </c>
      <c r="F21" s="138"/>
      <c r="K21" s="139">
        <v>19</v>
      </c>
      <c r="L21" s="138" t="s">
        <v>160</v>
      </c>
    </row>
    <row r="22" spans="1:12">
      <c r="A22" s="154" t="s">
        <v>114</v>
      </c>
      <c r="B22" s="140">
        <v>800</v>
      </c>
      <c r="C22" s="138">
        <v>800</v>
      </c>
      <c r="D22" s="138">
        <v>800</v>
      </c>
      <c r="E22" s="140">
        <v>800</v>
      </c>
      <c r="F22" s="138"/>
      <c r="K22" s="139">
        <v>20</v>
      </c>
      <c r="L22" s="138" t="s">
        <v>160</v>
      </c>
    </row>
    <row r="23" spans="1:12">
      <c r="A23" s="154" t="s">
        <v>115</v>
      </c>
      <c r="B23" s="140">
        <v>800</v>
      </c>
      <c r="C23" s="138">
        <v>800</v>
      </c>
      <c r="D23" s="138">
        <v>800</v>
      </c>
      <c r="E23" s="140">
        <v>800</v>
      </c>
      <c r="F23" s="138"/>
      <c r="K23" s="139">
        <v>21</v>
      </c>
      <c r="L23" s="138" t="s">
        <v>161</v>
      </c>
    </row>
    <row r="24" spans="1:12">
      <c r="A24" s="154" t="s">
        <v>116</v>
      </c>
      <c r="B24" s="140">
        <v>2400</v>
      </c>
      <c r="C24" s="140">
        <v>2400</v>
      </c>
      <c r="D24" s="138">
        <v>2400</v>
      </c>
      <c r="E24" s="138">
        <v>3200</v>
      </c>
      <c r="F24" s="138"/>
      <c r="K24" s="139">
        <v>22</v>
      </c>
      <c r="L24" s="138" t="s">
        <v>161</v>
      </c>
    </row>
    <row r="25" spans="1:12">
      <c r="A25" s="154" t="s">
        <v>117</v>
      </c>
      <c r="B25" s="140">
        <v>2200</v>
      </c>
      <c r="C25" s="140">
        <v>2200</v>
      </c>
      <c r="D25" s="138">
        <v>2200</v>
      </c>
      <c r="E25" s="138">
        <v>2900</v>
      </c>
      <c r="F25" s="138"/>
      <c r="K25" s="139">
        <v>23</v>
      </c>
      <c r="L25" s="138" t="s">
        <v>161</v>
      </c>
    </row>
    <row r="26" spans="1:12">
      <c r="A26" s="154" t="s">
        <v>118</v>
      </c>
      <c r="B26" s="140">
        <v>1900</v>
      </c>
      <c r="C26" s="140">
        <v>1900</v>
      </c>
      <c r="D26" s="138">
        <v>1900</v>
      </c>
      <c r="E26" s="138">
        <v>2600</v>
      </c>
      <c r="F26" s="138"/>
      <c r="K26" s="139">
        <v>24</v>
      </c>
      <c r="L26" s="138" t="s">
        <v>161</v>
      </c>
    </row>
    <row r="27" spans="1:12">
      <c r="A27" s="154" t="s">
        <v>119</v>
      </c>
      <c r="B27" s="140">
        <v>1600</v>
      </c>
      <c r="C27" s="140">
        <v>1600</v>
      </c>
      <c r="D27" s="138">
        <v>1600</v>
      </c>
      <c r="E27" s="138">
        <v>2000</v>
      </c>
      <c r="F27" s="138"/>
      <c r="K27" s="139">
        <v>25</v>
      </c>
      <c r="L27" s="138" t="s">
        <v>161</v>
      </c>
    </row>
    <row r="28" spans="1:12">
      <c r="A28" s="154" t="s">
        <v>120</v>
      </c>
      <c r="B28" s="140">
        <v>1300</v>
      </c>
      <c r="C28" s="140">
        <v>1300</v>
      </c>
      <c r="D28" s="138">
        <v>1300</v>
      </c>
      <c r="E28" s="138">
        <v>1500</v>
      </c>
      <c r="F28" s="138"/>
      <c r="K28" s="139">
        <v>26</v>
      </c>
      <c r="L28" s="138" t="s">
        <v>162</v>
      </c>
    </row>
    <row r="29" spans="1:12">
      <c r="A29" s="154" t="s">
        <v>121</v>
      </c>
      <c r="B29" s="140">
        <v>1000</v>
      </c>
      <c r="C29" s="140">
        <v>1000</v>
      </c>
      <c r="D29" s="138">
        <v>1000</v>
      </c>
      <c r="E29" s="138">
        <v>1000</v>
      </c>
      <c r="F29" s="138"/>
      <c r="K29" s="139">
        <v>27</v>
      </c>
      <c r="L29" s="138" t="s">
        <v>162</v>
      </c>
    </row>
    <row r="30" spans="1:12">
      <c r="A30" s="154" t="s">
        <v>122</v>
      </c>
      <c r="B30" s="140">
        <v>800</v>
      </c>
      <c r="C30" s="140">
        <v>800</v>
      </c>
      <c r="D30" s="138">
        <v>800</v>
      </c>
      <c r="E30" s="138">
        <v>800</v>
      </c>
      <c r="F30" s="138"/>
      <c r="K30" s="139">
        <v>28</v>
      </c>
      <c r="L30" s="138" t="s">
        <v>162</v>
      </c>
    </row>
    <row r="31" spans="1:12">
      <c r="A31" s="154" t="s">
        <v>123</v>
      </c>
      <c r="B31" s="140">
        <v>700</v>
      </c>
      <c r="C31" s="140">
        <v>700</v>
      </c>
      <c r="D31" s="138">
        <v>700</v>
      </c>
      <c r="E31" s="138">
        <v>700</v>
      </c>
      <c r="F31" s="138"/>
      <c r="K31" s="139">
        <v>29</v>
      </c>
      <c r="L31" s="138" t="s">
        <v>162</v>
      </c>
    </row>
    <row r="32" spans="1:12">
      <c r="A32" s="154" t="s">
        <v>169</v>
      </c>
      <c r="B32" s="140">
        <v>500</v>
      </c>
      <c r="C32" s="140">
        <v>500</v>
      </c>
      <c r="D32" s="138">
        <v>500</v>
      </c>
      <c r="E32" s="138">
        <v>500</v>
      </c>
      <c r="F32" s="138"/>
      <c r="K32" s="139">
        <v>30</v>
      </c>
      <c r="L32" s="138" t="s">
        <v>162</v>
      </c>
    </row>
    <row r="33" spans="1:12">
      <c r="A33" s="154" t="s">
        <v>170</v>
      </c>
      <c r="B33" s="140">
        <v>500</v>
      </c>
      <c r="C33" s="140">
        <v>500</v>
      </c>
      <c r="D33" s="140">
        <v>500</v>
      </c>
      <c r="E33" s="140">
        <v>500</v>
      </c>
      <c r="F33" s="138"/>
      <c r="K33" s="139">
        <v>31</v>
      </c>
      <c r="L33" s="138" t="s">
        <v>163</v>
      </c>
    </row>
    <row r="34" spans="1:12">
      <c r="A34" s="154" t="s">
        <v>124</v>
      </c>
      <c r="B34" s="138">
        <v>1700</v>
      </c>
      <c r="C34" s="138">
        <v>2100</v>
      </c>
      <c r="D34" s="138">
        <v>2400</v>
      </c>
      <c r="E34" s="140">
        <v>2400</v>
      </c>
      <c r="F34" s="138"/>
      <c r="K34" s="139">
        <v>32</v>
      </c>
      <c r="L34" s="138" t="s">
        <v>163</v>
      </c>
    </row>
    <row r="35" spans="1:12">
      <c r="A35" s="154" t="s">
        <v>125</v>
      </c>
      <c r="B35" s="138">
        <v>1500</v>
      </c>
      <c r="C35" s="138">
        <v>1700</v>
      </c>
      <c r="D35" s="138">
        <v>1900</v>
      </c>
      <c r="E35" s="140">
        <v>1900</v>
      </c>
      <c r="F35" s="138"/>
      <c r="K35" s="139">
        <v>33</v>
      </c>
      <c r="L35" s="138" t="s">
        <v>163</v>
      </c>
    </row>
    <row r="36" spans="1:12">
      <c r="A36" s="154" t="s">
        <v>126</v>
      </c>
      <c r="B36" s="138">
        <v>1200</v>
      </c>
      <c r="C36" s="138">
        <v>1200</v>
      </c>
      <c r="D36" s="138">
        <v>1300</v>
      </c>
      <c r="E36" s="140">
        <v>1300</v>
      </c>
      <c r="F36" s="138"/>
      <c r="K36" s="139">
        <v>34</v>
      </c>
      <c r="L36" s="138" t="s">
        <v>163</v>
      </c>
    </row>
    <row r="37" spans="1:12">
      <c r="A37" s="154" t="s">
        <v>127</v>
      </c>
      <c r="B37" s="138">
        <v>1000</v>
      </c>
      <c r="C37" s="138">
        <v>1000</v>
      </c>
      <c r="D37" s="138">
        <v>1100</v>
      </c>
      <c r="E37" s="140">
        <v>1100</v>
      </c>
      <c r="F37" s="138"/>
      <c r="K37" s="139">
        <v>35</v>
      </c>
      <c r="L37" s="138" t="s">
        <v>163</v>
      </c>
    </row>
    <row r="38" spans="1:12">
      <c r="A38" s="154" t="s">
        <v>128</v>
      </c>
      <c r="B38" s="138">
        <v>900</v>
      </c>
      <c r="C38" s="138">
        <v>900</v>
      </c>
      <c r="D38" s="138">
        <v>900</v>
      </c>
      <c r="E38" s="140">
        <v>900</v>
      </c>
      <c r="F38" s="138"/>
      <c r="K38" s="139">
        <v>36</v>
      </c>
      <c r="L38" s="138" t="s">
        <v>164</v>
      </c>
    </row>
    <row r="39" spans="1:12">
      <c r="A39" s="154" t="s">
        <v>129</v>
      </c>
      <c r="B39" s="138">
        <v>800</v>
      </c>
      <c r="C39" s="138">
        <v>800</v>
      </c>
      <c r="D39" s="138">
        <v>800</v>
      </c>
      <c r="E39" s="140">
        <v>800</v>
      </c>
      <c r="F39" s="138"/>
      <c r="K39" s="139">
        <v>37</v>
      </c>
      <c r="L39" s="138" t="s">
        <v>164</v>
      </c>
    </row>
    <row r="40" spans="1:12">
      <c r="A40" s="154" t="s">
        <v>130</v>
      </c>
      <c r="B40" s="138">
        <v>600</v>
      </c>
      <c r="C40" s="138">
        <v>600</v>
      </c>
      <c r="D40" s="138">
        <v>600</v>
      </c>
      <c r="E40" s="140">
        <v>600</v>
      </c>
      <c r="F40" s="138"/>
      <c r="K40" s="139">
        <v>38</v>
      </c>
      <c r="L40" s="138" t="s">
        <v>164</v>
      </c>
    </row>
    <row r="41" spans="1:12">
      <c r="A41" s="154" t="s">
        <v>131</v>
      </c>
      <c r="B41" s="138">
        <v>500</v>
      </c>
      <c r="C41" s="138">
        <v>500</v>
      </c>
      <c r="D41" s="138">
        <v>500</v>
      </c>
      <c r="E41" s="140">
        <v>500</v>
      </c>
      <c r="F41" s="138"/>
      <c r="K41" s="139">
        <v>39</v>
      </c>
      <c r="L41" s="138" t="s">
        <v>164</v>
      </c>
    </row>
    <row r="42" spans="1:12">
      <c r="A42" s="154" t="s">
        <v>171</v>
      </c>
      <c r="B42" s="138">
        <v>300</v>
      </c>
      <c r="C42" s="138">
        <v>300</v>
      </c>
      <c r="D42" s="138">
        <v>300</v>
      </c>
      <c r="E42" s="140">
        <v>300</v>
      </c>
      <c r="F42" s="138"/>
      <c r="K42" s="139">
        <v>40</v>
      </c>
      <c r="L42" s="138" t="s">
        <v>164</v>
      </c>
    </row>
    <row r="43" spans="1:12">
      <c r="A43" s="154" t="s">
        <v>172</v>
      </c>
      <c r="B43" s="138">
        <v>300</v>
      </c>
      <c r="C43" s="138">
        <v>300</v>
      </c>
      <c r="D43" s="138">
        <v>300</v>
      </c>
      <c r="E43" s="140">
        <v>300</v>
      </c>
      <c r="F43" s="138"/>
      <c r="K43" s="139">
        <v>41</v>
      </c>
      <c r="L43" s="138" t="s">
        <v>165</v>
      </c>
    </row>
    <row r="44" spans="1:12">
      <c r="A44" s="154" t="s">
        <v>132</v>
      </c>
      <c r="B44" s="138">
        <v>1700</v>
      </c>
      <c r="C44" s="138">
        <v>2100</v>
      </c>
      <c r="D44" s="138">
        <v>2400</v>
      </c>
      <c r="E44" s="140">
        <v>2400</v>
      </c>
      <c r="F44" s="138"/>
      <c r="K44" s="139">
        <v>42</v>
      </c>
      <c r="L44" s="138" t="s">
        <v>165</v>
      </c>
    </row>
    <row r="45" spans="1:12">
      <c r="A45" s="154" t="s">
        <v>133</v>
      </c>
      <c r="B45" s="138">
        <v>1600</v>
      </c>
      <c r="C45" s="138">
        <v>1900</v>
      </c>
      <c r="D45" s="138">
        <v>2300</v>
      </c>
      <c r="E45" s="140">
        <v>2300</v>
      </c>
      <c r="F45" s="138"/>
      <c r="K45" s="139">
        <v>43</v>
      </c>
      <c r="L45" s="138" t="s">
        <v>165</v>
      </c>
    </row>
    <row r="46" spans="1:12">
      <c r="A46" s="154" t="s">
        <v>134</v>
      </c>
      <c r="B46" s="138">
        <v>1600</v>
      </c>
      <c r="C46" s="138">
        <v>1800</v>
      </c>
      <c r="D46" s="138">
        <v>1900</v>
      </c>
      <c r="E46" s="140">
        <v>1900</v>
      </c>
      <c r="F46" s="138"/>
      <c r="K46" s="139">
        <v>44</v>
      </c>
      <c r="L46" s="138" t="s">
        <v>165</v>
      </c>
    </row>
    <row r="47" spans="1:12">
      <c r="A47" s="154" t="s">
        <v>135</v>
      </c>
      <c r="B47" s="138">
        <v>1500</v>
      </c>
      <c r="C47" s="138">
        <v>1600</v>
      </c>
      <c r="D47" s="138">
        <v>1700</v>
      </c>
      <c r="E47" s="140">
        <v>1700</v>
      </c>
      <c r="F47" s="138"/>
      <c r="K47" s="139">
        <v>45</v>
      </c>
      <c r="L47" s="138" t="s">
        <v>165</v>
      </c>
    </row>
    <row r="48" spans="1:12">
      <c r="A48" s="154" t="s">
        <v>136</v>
      </c>
      <c r="B48" s="138">
        <v>1400</v>
      </c>
      <c r="C48" s="138">
        <v>1400</v>
      </c>
      <c r="D48" s="138">
        <v>1400</v>
      </c>
      <c r="E48" s="140">
        <v>1400</v>
      </c>
      <c r="F48" s="138"/>
      <c r="K48" s="139">
        <v>46</v>
      </c>
      <c r="L48" s="138" t="s">
        <v>166</v>
      </c>
    </row>
    <row r="49" spans="1:12">
      <c r="A49" s="154" t="s">
        <v>137</v>
      </c>
      <c r="B49" s="138">
        <v>1200</v>
      </c>
      <c r="C49" s="138">
        <v>1200</v>
      </c>
      <c r="D49" s="138">
        <v>1200</v>
      </c>
      <c r="E49" s="140">
        <v>1200</v>
      </c>
      <c r="F49" s="138"/>
      <c r="K49" s="139">
        <v>47</v>
      </c>
      <c r="L49" s="138" t="s">
        <v>166</v>
      </c>
    </row>
    <row r="50" spans="1:12">
      <c r="A50" s="154" t="s">
        <v>138</v>
      </c>
      <c r="B50" s="138">
        <v>1000</v>
      </c>
      <c r="C50" s="138">
        <v>1000</v>
      </c>
      <c r="D50" s="138">
        <v>1000</v>
      </c>
      <c r="E50" s="140">
        <v>1000</v>
      </c>
      <c r="F50" s="138"/>
      <c r="K50" s="139">
        <v>48</v>
      </c>
      <c r="L50" s="138" t="s">
        <v>166</v>
      </c>
    </row>
    <row r="51" spans="1:12">
      <c r="A51" s="154" t="s">
        <v>139</v>
      </c>
      <c r="B51" s="138">
        <v>800</v>
      </c>
      <c r="C51" s="138">
        <v>800</v>
      </c>
      <c r="D51" s="138">
        <v>800</v>
      </c>
      <c r="E51" s="140">
        <v>800</v>
      </c>
      <c r="F51" s="138"/>
      <c r="K51" s="139">
        <v>49</v>
      </c>
      <c r="L51" s="138" t="s">
        <v>166</v>
      </c>
    </row>
    <row r="52" spans="1:12">
      <c r="A52" s="154" t="s">
        <v>173</v>
      </c>
      <c r="B52" s="138">
        <v>600</v>
      </c>
      <c r="C52" s="138">
        <v>600</v>
      </c>
      <c r="D52" s="138">
        <v>600</v>
      </c>
      <c r="E52" s="140">
        <v>600</v>
      </c>
      <c r="F52" s="138"/>
      <c r="K52" s="139">
        <v>50</v>
      </c>
      <c r="L52" s="138" t="s">
        <v>166</v>
      </c>
    </row>
    <row r="53" spans="1:12">
      <c r="A53" s="154" t="s">
        <v>174</v>
      </c>
      <c r="B53" s="138">
        <v>600</v>
      </c>
      <c r="C53" s="138">
        <v>600</v>
      </c>
      <c r="D53" s="138">
        <v>600</v>
      </c>
      <c r="E53" s="140">
        <v>600</v>
      </c>
      <c r="F53" s="138"/>
      <c r="K53" s="139">
        <v>51</v>
      </c>
      <c r="L53" s="138" t="s">
        <v>166</v>
      </c>
    </row>
    <row r="54" spans="1:12">
      <c r="A54" s="155" t="s">
        <v>140</v>
      </c>
      <c r="B54" s="143"/>
      <c r="C54" s="143"/>
      <c r="D54" s="143"/>
      <c r="E54" s="143"/>
      <c r="F54" s="143">
        <v>190</v>
      </c>
      <c r="K54" s="139">
        <v>52</v>
      </c>
      <c r="L54" s="138" t="s">
        <v>166</v>
      </c>
    </row>
    <row r="55" spans="1:12">
      <c r="A55" s="155" t="s">
        <v>141</v>
      </c>
      <c r="B55" s="143"/>
      <c r="C55" s="143"/>
      <c r="D55" s="143"/>
      <c r="E55" s="143"/>
      <c r="F55" s="143">
        <v>180</v>
      </c>
      <c r="K55" s="139">
        <v>53</v>
      </c>
      <c r="L55" s="138" t="s">
        <v>166</v>
      </c>
    </row>
    <row r="56" spans="1:12">
      <c r="A56" s="155" t="s">
        <v>142</v>
      </c>
      <c r="B56" s="143"/>
      <c r="C56" s="143"/>
      <c r="D56" s="143"/>
      <c r="E56" s="143"/>
      <c r="F56" s="143">
        <v>180</v>
      </c>
      <c r="K56" s="139">
        <v>54</v>
      </c>
      <c r="L56" s="138" t="s">
        <v>166</v>
      </c>
    </row>
    <row r="57" spans="1:12">
      <c r="A57" s="155" t="s">
        <v>143</v>
      </c>
      <c r="B57" s="143"/>
      <c r="C57" s="143"/>
      <c r="D57" s="143"/>
      <c r="E57" s="143"/>
      <c r="F57" s="143">
        <v>170</v>
      </c>
      <c r="K57" s="139">
        <v>55</v>
      </c>
      <c r="L57" s="138" t="s">
        <v>166</v>
      </c>
    </row>
    <row r="58" spans="1:12">
      <c r="A58" s="155" t="s">
        <v>144</v>
      </c>
      <c r="B58" s="143"/>
      <c r="C58" s="143"/>
      <c r="D58" s="143"/>
      <c r="E58" s="143"/>
      <c r="F58" s="143">
        <v>140</v>
      </c>
      <c r="K58" s="139">
        <v>56</v>
      </c>
      <c r="L58" s="138" t="s">
        <v>166</v>
      </c>
    </row>
    <row r="59" spans="1:12">
      <c r="A59" s="156" t="s">
        <v>145</v>
      </c>
      <c r="B59" s="147"/>
      <c r="C59" s="147"/>
      <c r="D59" s="147"/>
      <c r="E59" s="147"/>
      <c r="F59" s="147">
        <v>120</v>
      </c>
      <c r="K59" s="139">
        <v>57</v>
      </c>
      <c r="L59" s="138" t="s">
        <v>166</v>
      </c>
    </row>
    <row r="60" spans="1:12">
      <c r="A60" s="146" t="s">
        <v>178</v>
      </c>
      <c r="B60" s="148"/>
      <c r="C60" s="148"/>
      <c r="D60" s="148"/>
      <c r="E60" s="148"/>
      <c r="F60" s="148"/>
      <c r="K60" s="139">
        <v>58</v>
      </c>
      <c r="L60" s="138" t="s">
        <v>166</v>
      </c>
    </row>
    <row r="61" spans="1:12">
      <c r="K61" s="139">
        <v>59</v>
      </c>
      <c r="L61" s="138" t="s">
        <v>166</v>
      </c>
    </row>
    <row r="62" spans="1:12">
      <c r="K62" s="139">
        <v>60</v>
      </c>
      <c r="L62" s="138" t="s">
        <v>166</v>
      </c>
    </row>
    <row r="63" spans="1:12">
      <c r="K63" s="139">
        <v>61</v>
      </c>
      <c r="L63" s="138" t="s">
        <v>166</v>
      </c>
    </row>
    <row r="64" spans="1:12">
      <c r="K64" s="139">
        <v>62</v>
      </c>
      <c r="L64" s="138" t="s">
        <v>166</v>
      </c>
    </row>
    <row r="65" spans="11:12">
      <c r="K65" s="139">
        <v>63</v>
      </c>
      <c r="L65" s="138" t="s">
        <v>166</v>
      </c>
    </row>
    <row r="66" spans="11:12">
      <c r="K66" s="139">
        <v>64</v>
      </c>
      <c r="L66" s="138" t="s">
        <v>166</v>
      </c>
    </row>
    <row r="67" spans="11:12">
      <c r="K67" s="139">
        <v>65</v>
      </c>
      <c r="L67" s="138" t="s">
        <v>166</v>
      </c>
    </row>
    <row r="68" spans="11:12">
      <c r="K68" s="139">
        <v>66</v>
      </c>
      <c r="L68" s="138" t="s">
        <v>166</v>
      </c>
    </row>
    <row r="69" spans="11:12">
      <c r="K69" s="139">
        <v>67</v>
      </c>
      <c r="L69" s="138" t="s">
        <v>166</v>
      </c>
    </row>
    <row r="70" spans="11:12">
      <c r="K70" s="139">
        <v>68</v>
      </c>
      <c r="L70" s="138" t="s">
        <v>166</v>
      </c>
    </row>
    <row r="71" spans="11:12">
      <c r="K71" s="139">
        <v>69</v>
      </c>
      <c r="L71" s="138" t="s">
        <v>166</v>
      </c>
    </row>
    <row r="72" spans="11:12">
      <c r="K72" s="139">
        <v>70</v>
      </c>
      <c r="L72" s="138" t="s">
        <v>166</v>
      </c>
    </row>
    <row r="73" spans="11:12">
      <c r="K73" s="139">
        <v>71</v>
      </c>
      <c r="L73" s="138" t="s">
        <v>166</v>
      </c>
    </row>
    <row r="74" spans="11:12">
      <c r="K74" s="139">
        <v>72</v>
      </c>
      <c r="L74" s="138" t="s">
        <v>166</v>
      </c>
    </row>
    <row r="75" spans="11:12">
      <c r="K75" s="139">
        <v>73</v>
      </c>
      <c r="L75" s="138" t="s">
        <v>166</v>
      </c>
    </row>
    <row r="76" spans="11:12">
      <c r="K76" s="139">
        <v>74</v>
      </c>
      <c r="L76" s="138" t="s">
        <v>166</v>
      </c>
    </row>
    <row r="77" spans="11:12">
      <c r="K77" s="139">
        <v>75</v>
      </c>
      <c r="L77" s="138" t="s">
        <v>166</v>
      </c>
    </row>
    <row r="78" spans="11:12">
      <c r="K78" s="139">
        <v>76</v>
      </c>
      <c r="L78" s="138" t="s">
        <v>166</v>
      </c>
    </row>
    <row r="79" spans="11:12">
      <c r="K79" s="139">
        <v>77</v>
      </c>
      <c r="L79" s="138" t="s">
        <v>166</v>
      </c>
    </row>
    <row r="80" spans="11:12">
      <c r="K80" s="139">
        <v>78</v>
      </c>
      <c r="L80" s="138" t="s">
        <v>166</v>
      </c>
    </row>
    <row r="81" spans="11:12">
      <c r="K81" s="139">
        <v>79</v>
      </c>
      <c r="L81" s="138" t="s">
        <v>166</v>
      </c>
    </row>
    <row r="82" spans="11:12">
      <c r="K82" s="139">
        <v>80</v>
      </c>
      <c r="L82" s="138" t="s">
        <v>166</v>
      </c>
    </row>
    <row r="83" spans="11:12">
      <c r="K83" s="139">
        <v>81</v>
      </c>
      <c r="L83" s="138" t="s">
        <v>166</v>
      </c>
    </row>
    <row r="84" spans="11:12">
      <c r="K84" s="139">
        <v>82</v>
      </c>
      <c r="L84" s="138" t="s">
        <v>166</v>
      </c>
    </row>
    <row r="85" spans="11:12">
      <c r="K85" s="139">
        <v>83</v>
      </c>
      <c r="L85" s="138" t="s">
        <v>166</v>
      </c>
    </row>
    <row r="86" spans="11:12">
      <c r="K86" s="139">
        <v>84</v>
      </c>
      <c r="L86" s="138" t="s">
        <v>166</v>
      </c>
    </row>
    <row r="87" spans="11:12">
      <c r="K87" s="139">
        <v>85</v>
      </c>
      <c r="L87" s="138" t="s">
        <v>166</v>
      </c>
    </row>
    <row r="88" spans="11:12">
      <c r="K88" s="139">
        <v>86</v>
      </c>
      <c r="L88" s="138" t="s">
        <v>166</v>
      </c>
    </row>
    <row r="89" spans="11:12">
      <c r="K89" s="139">
        <v>87</v>
      </c>
      <c r="L89" s="138" t="s">
        <v>166</v>
      </c>
    </row>
    <row r="90" spans="11:12">
      <c r="K90" s="139">
        <v>88</v>
      </c>
      <c r="L90" s="138" t="s">
        <v>166</v>
      </c>
    </row>
    <row r="91" spans="11:12">
      <c r="K91" s="139">
        <v>89</v>
      </c>
      <c r="L91" s="138" t="s">
        <v>166</v>
      </c>
    </row>
    <row r="92" spans="11:12">
      <c r="K92" s="139">
        <v>90</v>
      </c>
      <c r="L92" s="138" t="s">
        <v>166</v>
      </c>
    </row>
    <row r="93" spans="11:12">
      <c r="K93" s="139">
        <v>91</v>
      </c>
      <c r="L93" s="138" t="s">
        <v>166</v>
      </c>
    </row>
    <row r="94" spans="11:12">
      <c r="K94" s="139">
        <v>92</v>
      </c>
      <c r="L94" s="138" t="s">
        <v>166</v>
      </c>
    </row>
    <row r="95" spans="11:12">
      <c r="K95" s="139">
        <v>93</v>
      </c>
      <c r="L95" s="138" t="s">
        <v>166</v>
      </c>
    </row>
    <row r="96" spans="11:12">
      <c r="K96" s="139">
        <v>94</v>
      </c>
      <c r="L96" s="138" t="s">
        <v>166</v>
      </c>
    </row>
    <row r="97" spans="11:12">
      <c r="K97" s="139">
        <v>95</v>
      </c>
      <c r="L97" s="138" t="s">
        <v>166</v>
      </c>
    </row>
    <row r="98" spans="11:12">
      <c r="K98" s="139">
        <v>96</v>
      </c>
      <c r="L98" s="138" t="s">
        <v>166</v>
      </c>
    </row>
    <row r="99" spans="11:12">
      <c r="K99" s="139">
        <v>97</v>
      </c>
      <c r="L99" s="138" t="s">
        <v>166</v>
      </c>
    </row>
    <row r="100" spans="11:12">
      <c r="K100" s="139">
        <v>98</v>
      </c>
      <c r="L100" s="138" t="s">
        <v>166</v>
      </c>
    </row>
    <row r="101" spans="11:12">
      <c r="K101" s="139">
        <v>99</v>
      </c>
      <c r="L101" s="138" t="s">
        <v>166</v>
      </c>
    </row>
    <row r="102" spans="11:12">
      <c r="K102" s="139">
        <v>100</v>
      </c>
      <c r="L102" s="138" t="s">
        <v>166</v>
      </c>
    </row>
    <row r="103" spans="11:12">
      <c r="K103" s="139">
        <v>101</v>
      </c>
      <c r="L103" s="138" t="s">
        <v>166</v>
      </c>
    </row>
    <row r="104" spans="11:12">
      <c r="K104" s="139">
        <v>102</v>
      </c>
      <c r="L104" s="138" t="s">
        <v>166</v>
      </c>
    </row>
    <row r="105" spans="11:12">
      <c r="K105" s="139">
        <v>103</v>
      </c>
      <c r="L105" s="138" t="s">
        <v>166</v>
      </c>
    </row>
    <row r="106" spans="11:12">
      <c r="K106" s="139">
        <v>104</v>
      </c>
      <c r="L106" s="138" t="s">
        <v>166</v>
      </c>
    </row>
    <row r="107" spans="11:12">
      <c r="K107" s="139">
        <v>105</v>
      </c>
      <c r="L107" s="138" t="s">
        <v>166</v>
      </c>
    </row>
    <row r="108" spans="11:12">
      <c r="K108" s="139">
        <v>106</v>
      </c>
      <c r="L108" s="138" t="s">
        <v>166</v>
      </c>
    </row>
    <row r="109" spans="11:12">
      <c r="K109" s="139">
        <v>107</v>
      </c>
      <c r="L109" s="138" t="s">
        <v>166</v>
      </c>
    </row>
    <row r="110" spans="11:12">
      <c r="K110" s="139">
        <v>108</v>
      </c>
      <c r="L110" s="138" t="s">
        <v>166</v>
      </c>
    </row>
    <row r="111" spans="11:12">
      <c r="K111" s="139">
        <v>109</v>
      </c>
      <c r="L111" s="138" t="s">
        <v>166</v>
      </c>
    </row>
    <row r="112" spans="11:12">
      <c r="K112" s="139">
        <v>110</v>
      </c>
      <c r="L112" s="138" t="s">
        <v>166</v>
      </c>
    </row>
    <row r="113" spans="11:12">
      <c r="K113" s="139">
        <v>111</v>
      </c>
      <c r="L113" s="138" t="s">
        <v>166</v>
      </c>
    </row>
    <row r="114" spans="11:12">
      <c r="K114" s="139">
        <v>112</v>
      </c>
      <c r="L114" s="138" t="s">
        <v>166</v>
      </c>
    </row>
    <row r="115" spans="11:12">
      <c r="K115" s="139">
        <v>113</v>
      </c>
      <c r="L115" s="138" t="s">
        <v>166</v>
      </c>
    </row>
    <row r="116" spans="11:12">
      <c r="K116" s="139">
        <v>114</v>
      </c>
      <c r="L116" s="138" t="s">
        <v>166</v>
      </c>
    </row>
    <row r="117" spans="11:12">
      <c r="K117" s="139">
        <v>115</v>
      </c>
      <c r="L117" s="138" t="s">
        <v>166</v>
      </c>
    </row>
    <row r="118" spans="11:12">
      <c r="K118" s="139">
        <v>116</v>
      </c>
      <c r="L118" s="138" t="s">
        <v>166</v>
      </c>
    </row>
    <row r="119" spans="11:12">
      <c r="K119" s="139">
        <v>117</v>
      </c>
      <c r="L119" s="138" t="s">
        <v>166</v>
      </c>
    </row>
    <row r="120" spans="11:12">
      <c r="K120" s="139">
        <v>118</v>
      </c>
      <c r="L120" s="138" t="s">
        <v>166</v>
      </c>
    </row>
    <row r="121" spans="11:12">
      <c r="K121" s="139">
        <v>119</v>
      </c>
      <c r="L121" s="138" t="s">
        <v>166</v>
      </c>
    </row>
    <row r="122" spans="11:12">
      <c r="K122" s="139">
        <v>120</v>
      </c>
      <c r="L122" s="138" t="s">
        <v>166</v>
      </c>
    </row>
    <row r="123" spans="11:12">
      <c r="K123" s="139">
        <v>121</v>
      </c>
      <c r="L123" s="138" t="s">
        <v>166</v>
      </c>
    </row>
    <row r="124" spans="11:12">
      <c r="K124" s="139">
        <v>122</v>
      </c>
      <c r="L124" s="138" t="s">
        <v>166</v>
      </c>
    </row>
    <row r="125" spans="11:12">
      <c r="K125" s="139">
        <v>123</v>
      </c>
      <c r="L125" s="138" t="s">
        <v>166</v>
      </c>
    </row>
    <row r="126" spans="11:12">
      <c r="K126" s="139">
        <v>124</v>
      </c>
      <c r="L126" s="138" t="s">
        <v>166</v>
      </c>
    </row>
    <row r="127" spans="11:12">
      <c r="K127" s="139">
        <v>125</v>
      </c>
      <c r="L127" s="138" t="s">
        <v>166</v>
      </c>
    </row>
    <row r="128" spans="11:12">
      <c r="K128" s="139">
        <v>126</v>
      </c>
      <c r="L128" s="138" t="s">
        <v>166</v>
      </c>
    </row>
    <row r="129" spans="11:12">
      <c r="K129" s="139">
        <v>127</v>
      </c>
      <c r="L129" s="138" t="s">
        <v>166</v>
      </c>
    </row>
    <row r="130" spans="11:12">
      <c r="K130" s="139">
        <v>128</v>
      </c>
      <c r="L130" s="138" t="s">
        <v>166</v>
      </c>
    </row>
    <row r="131" spans="11:12">
      <c r="K131" s="139">
        <v>129</v>
      </c>
      <c r="L131" s="138" t="s">
        <v>166</v>
      </c>
    </row>
    <row r="132" spans="11:12">
      <c r="K132" s="139">
        <v>130</v>
      </c>
      <c r="L132" s="138" t="s">
        <v>166</v>
      </c>
    </row>
    <row r="133" spans="11:12">
      <c r="K133" s="139">
        <v>131</v>
      </c>
      <c r="L133" s="138" t="s">
        <v>166</v>
      </c>
    </row>
    <row r="134" spans="11:12">
      <c r="K134" s="139">
        <v>132</v>
      </c>
      <c r="L134" s="138" t="s">
        <v>166</v>
      </c>
    </row>
    <row r="135" spans="11:12">
      <c r="K135" s="139">
        <v>133</v>
      </c>
      <c r="L135" s="138" t="s">
        <v>166</v>
      </c>
    </row>
    <row r="136" spans="11:12">
      <c r="K136" s="139">
        <v>134</v>
      </c>
      <c r="L136" s="138" t="s">
        <v>166</v>
      </c>
    </row>
    <row r="137" spans="11:12">
      <c r="K137" s="139">
        <v>135</v>
      </c>
      <c r="L137" s="138" t="s">
        <v>166</v>
      </c>
    </row>
    <row r="138" spans="11:12">
      <c r="K138" s="139">
        <v>136</v>
      </c>
      <c r="L138" s="138" t="s">
        <v>166</v>
      </c>
    </row>
    <row r="139" spans="11:12">
      <c r="K139" s="139">
        <v>137</v>
      </c>
      <c r="L139" s="138" t="s">
        <v>166</v>
      </c>
    </row>
    <row r="140" spans="11:12">
      <c r="K140" s="139">
        <v>138</v>
      </c>
      <c r="L140" s="138" t="s">
        <v>166</v>
      </c>
    </row>
    <row r="141" spans="11:12">
      <c r="K141" s="139">
        <v>139</v>
      </c>
      <c r="L141" s="138" t="s">
        <v>166</v>
      </c>
    </row>
    <row r="142" spans="11:12">
      <c r="K142" s="139">
        <v>140</v>
      </c>
      <c r="L142" s="138" t="s">
        <v>166</v>
      </c>
    </row>
    <row r="143" spans="11:12">
      <c r="K143" s="139">
        <v>141</v>
      </c>
      <c r="L143" s="138" t="s">
        <v>166</v>
      </c>
    </row>
    <row r="144" spans="11:12">
      <c r="K144" s="139">
        <v>142</v>
      </c>
      <c r="L144" s="138" t="s">
        <v>166</v>
      </c>
    </row>
    <row r="145" spans="11:12">
      <c r="K145" s="139">
        <v>143</v>
      </c>
      <c r="L145" s="138" t="s">
        <v>166</v>
      </c>
    </row>
    <row r="146" spans="11:12">
      <c r="K146" s="139">
        <v>144</v>
      </c>
      <c r="L146" s="138" t="s">
        <v>166</v>
      </c>
    </row>
    <row r="147" spans="11:12">
      <c r="K147" s="149">
        <v>145</v>
      </c>
      <c r="L147" s="145" t="s">
        <v>166</v>
      </c>
    </row>
  </sheetData>
  <sheetProtection sheet="1" objects="1" scenarios="1"/>
  <mergeCells count="1">
    <mergeCell ref="B2:F2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="70" zoomScaleNormal="70" workbookViewId="0">
      <selection activeCell="B29" sqref="B29"/>
    </sheetView>
  </sheetViews>
  <sheetFormatPr defaultRowHeight="18.75"/>
  <cols>
    <col min="1" max="1" width="6.625" style="5" bestFit="1" customWidth="1"/>
    <col min="2" max="2" width="16.75" style="5" bestFit="1" customWidth="1"/>
    <col min="3" max="3" width="10.25" style="5" bestFit="1" customWidth="1"/>
    <col min="4" max="4" width="9" style="5"/>
    <col min="5" max="5" width="9.625" style="5" bestFit="1" customWidth="1"/>
    <col min="6" max="6" width="9" style="5"/>
    <col min="7" max="8" width="7.125" style="5" bestFit="1" customWidth="1"/>
    <col min="9" max="9" width="15.125" style="5" bestFit="1" customWidth="1"/>
    <col min="10" max="10" width="13" style="5" bestFit="1" customWidth="1"/>
    <col min="11" max="16384" width="9" style="5"/>
  </cols>
  <sheetData>
    <row r="1" spans="1:11">
      <c r="A1" s="150" t="s">
        <v>89</v>
      </c>
      <c r="B1" s="150" t="s">
        <v>90</v>
      </c>
      <c r="C1" s="150" t="s">
        <v>91</v>
      </c>
    </row>
    <row r="2" spans="1:11">
      <c r="A2" s="158">
        <v>10</v>
      </c>
      <c r="B2" s="159" t="s">
        <v>75</v>
      </c>
      <c r="C2" s="159">
        <v>1</v>
      </c>
      <c r="D2" s="160"/>
      <c r="E2" s="160"/>
      <c r="F2" s="160"/>
      <c r="G2" s="160"/>
      <c r="H2" s="160"/>
      <c r="I2" s="160"/>
      <c r="J2" s="160"/>
      <c r="K2" s="160"/>
    </row>
    <row r="3" spans="1:11">
      <c r="A3" s="161">
        <v>20</v>
      </c>
      <c r="B3" s="161" t="s">
        <v>76</v>
      </c>
      <c r="C3" s="161">
        <v>2</v>
      </c>
      <c r="D3" s="160"/>
      <c r="E3" s="162"/>
      <c r="F3" s="162"/>
      <c r="G3" s="160"/>
      <c r="H3" s="160"/>
      <c r="I3" s="160"/>
      <c r="J3" s="160"/>
      <c r="K3" s="160"/>
    </row>
    <row r="4" spans="1:11">
      <c r="A4" s="161">
        <v>21</v>
      </c>
      <c r="B4" s="163" t="s">
        <v>77</v>
      </c>
      <c r="C4" s="164">
        <v>2</v>
      </c>
      <c r="D4" s="160"/>
      <c r="E4" s="160"/>
      <c r="F4" s="160"/>
      <c r="G4" s="160"/>
      <c r="H4" s="160"/>
      <c r="I4" s="165"/>
      <c r="J4" s="165"/>
      <c r="K4" s="160"/>
    </row>
    <row r="5" spans="1:11">
      <c r="A5" s="161">
        <v>22</v>
      </c>
      <c r="B5" s="163" t="s">
        <v>78</v>
      </c>
      <c r="C5" s="161">
        <v>2</v>
      </c>
      <c r="D5" s="160"/>
      <c r="E5" s="166"/>
      <c r="F5" s="160"/>
      <c r="G5" s="160"/>
      <c r="H5" s="160"/>
      <c r="I5" s="160"/>
      <c r="J5" s="160"/>
      <c r="K5" s="160"/>
    </row>
    <row r="6" spans="1:11">
      <c r="A6" s="161">
        <v>23</v>
      </c>
      <c r="B6" s="161" t="s">
        <v>79</v>
      </c>
      <c r="C6" s="161">
        <v>2</v>
      </c>
      <c r="D6" s="167"/>
      <c r="E6" s="167"/>
      <c r="F6" s="160"/>
      <c r="G6" s="160"/>
      <c r="H6" s="160"/>
      <c r="I6" s="160"/>
      <c r="J6" s="160"/>
      <c r="K6" s="160"/>
    </row>
    <row r="7" spans="1:11">
      <c r="A7" s="161">
        <v>30</v>
      </c>
      <c r="B7" s="161" t="s">
        <v>80</v>
      </c>
      <c r="C7" s="161">
        <v>3</v>
      </c>
      <c r="D7" s="167"/>
      <c r="E7" s="167"/>
      <c r="F7" s="160"/>
      <c r="G7" s="160"/>
      <c r="H7" s="160"/>
      <c r="I7" s="160"/>
      <c r="J7" s="160"/>
      <c r="K7" s="160"/>
    </row>
    <row r="8" spans="1:11">
      <c r="A8" s="161">
        <v>31</v>
      </c>
      <c r="B8" s="161" t="s">
        <v>81</v>
      </c>
      <c r="C8" s="161">
        <v>3</v>
      </c>
      <c r="D8" s="167"/>
      <c r="E8" s="167"/>
      <c r="F8" s="160"/>
      <c r="G8" s="160"/>
      <c r="H8" s="160"/>
      <c r="I8" s="160"/>
      <c r="J8" s="160"/>
      <c r="K8" s="160"/>
    </row>
    <row r="9" spans="1:11">
      <c r="A9" s="161">
        <v>32</v>
      </c>
      <c r="B9" s="161" t="s">
        <v>82</v>
      </c>
      <c r="C9" s="161">
        <v>3</v>
      </c>
      <c r="D9" s="167"/>
      <c r="E9" s="167"/>
      <c r="F9" s="160"/>
      <c r="G9" s="160"/>
      <c r="H9" s="160"/>
      <c r="I9" s="160"/>
      <c r="J9" s="160"/>
      <c r="K9" s="160"/>
    </row>
    <row r="10" spans="1:11">
      <c r="A10" s="161">
        <v>33</v>
      </c>
      <c r="B10" s="161" t="s">
        <v>83</v>
      </c>
      <c r="C10" s="161">
        <v>3</v>
      </c>
      <c r="D10" s="167"/>
      <c r="E10" s="167"/>
      <c r="F10" s="160"/>
      <c r="G10" s="160"/>
      <c r="H10" s="160"/>
      <c r="I10" s="160"/>
      <c r="J10" s="160"/>
      <c r="K10" s="160"/>
    </row>
    <row r="11" spans="1:11">
      <c r="A11" s="161">
        <v>40</v>
      </c>
      <c r="B11" s="161" t="s">
        <v>84</v>
      </c>
      <c r="C11" s="161">
        <v>4</v>
      </c>
      <c r="D11" s="167"/>
      <c r="E11" s="167"/>
      <c r="F11" s="160"/>
      <c r="G11" s="160"/>
      <c r="H11" s="160"/>
      <c r="I11" s="160"/>
      <c r="J11" s="160"/>
      <c r="K11" s="160"/>
    </row>
    <row r="12" spans="1:11">
      <c r="A12" s="161">
        <v>41</v>
      </c>
      <c r="B12" s="161" t="s">
        <v>85</v>
      </c>
      <c r="C12" s="161">
        <v>4</v>
      </c>
      <c r="D12" s="167"/>
      <c r="E12" s="167"/>
      <c r="F12" s="160"/>
      <c r="G12" s="160"/>
      <c r="H12" s="160"/>
      <c r="I12" s="160"/>
      <c r="J12" s="160"/>
      <c r="K12" s="160"/>
    </row>
    <row r="13" spans="1:11">
      <c r="A13" s="161">
        <v>42</v>
      </c>
      <c r="B13" s="161" t="s">
        <v>86</v>
      </c>
      <c r="C13" s="161">
        <v>4</v>
      </c>
      <c r="D13" s="167"/>
      <c r="E13" s="167"/>
      <c r="F13" s="160"/>
      <c r="G13" s="160"/>
      <c r="H13" s="160"/>
      <c r="I13" s="160"/>
      <c r="J13" s="160"/>
      <c r="K13" s="160"/>
    </row>
    <row r="14" spans="1:11">
      <c r="A14" s="161">
        <v>43</v>
      </c>
      <c r="B14" s="161" t="s">
        <v>87</v>
      </c>
      <c r="C14" s="161">
        <v>4</v>
      </c>
      <c r="D14" s="167"/>
      <c r="E14" s="167"/>
      <c r="F14" s="160"/>
      <c r="G14" s="160"/>
      <c r="H14" s="160"/>
      <c r="I14" s="160"/>
      <c r="J14" s="160"/>
      <c r="K14" s="160"/>
    </row>
    <row r="15" spans="1:11">
      <c r="A15" s="168">
        <v>44</v>
      </c>
      <c r="B15" s="168" t="s">
        <v>88</v>
      </c>
      <c r="C15" s="168">
        <v>4</v>
      </c>
      <c r="D15" s="167"/>
      <c r="E15" s="167"/>
      <c r="F15" s="160"/>
      <c r="G15" s="160"/>
      <c r="H15" s="160"/>
      <c r="I15" s="160"/>
      <c r="J15" s="160"/>
      <c r="K15" s="160"/>
    </row>
    <row r="16" spans="1:11">
      <c r="A16" s="160"/>
      <c r="B16" s="160"/>
      <c r="C16" s="160"/>
      <c r="D16" s="167"/>
      <c r="E16" s="167"/>
      <c r="F16" s="160"/>
      <c r="G16" s="160"/>
      <c r="H16" s="160"/>
      <c r="I16" s="160"/>
      <c r="J16" s="160"/>
      <c r="K16" s="160"/>
    </row>
    <row r="17" spans="1:11">
      <c r="A17" s="160"/>
      <c r="B17" s="160"/>
      <c r="C17" s="160"/>
      <c r="D17" s="167"/>
      <c r="E17" s="167"/>
      <c r="F17" s="160"/>
      <c r="G17" s="160"/>
      <c r="H17" s="160"/>
      <c r="I17" s="160"/>
      <c r="J17" s="160"/>
      <c r="K17" s="160"/>
    </row>
    <row r="18" spans="1:11">
      <c r="A18" s="160"/>
      <c r="B18" s="160"/>
      <c r="C18" s="160"/>
      <c r="D18" s="167"/>
      <c r="E18" s="167"/>
      <c r="F18" s="160"/>
      <c r="G18" s="160"/>
      <c r="H18" s="160"/>
      <c r="I18" s="160"/>
      <c r="J18" s="160"/>
      <c r="K18" s="160"/>
    </row>
    <row r="19" spans="1:11">
      <c r="A19" s="150" t="s">
        <v>90</v>
      </c>
      <c r="B19" s="150" t="s">
        <v>89</v>
      </c>
      <c r="C19" s="167"/>
      <c r="D19" s="167"/>
      <c r="E19" s="160"/>
      <c r="F19" s="160"/>
      <c r="G19" s="160"/>
      <c r="H19" s="160"/>
      <c r="I19" s="160"/>
      <c r="J19" s="160"/>
    </row>
    <row r="20" spans="1:11">
      <c r="A20" s="159" t="s">
        <v>75</v>
      </c>
      <c r="B20" s="158">
        <v>10</v>
      </c>
      <c r="C20" s="167"/>
      <c r="D20" s="167"/>
      <c r="E20" s="160"/>
      <c r="F20" s="160"/>
      <c r="G20" s="160"/>
      <c r="H20" s="160"/>
      <c r="I20" s="160"/>
      <c r="J20" s="160"/>
    </row>
    <row r="21" spans="1:11">
      <c r="A21" s="161" t="s">
        <v>76</v>
      </c>
      <c r="B21" s="161">
        <v>20</v>
      </c>
      <c r="C21" s="167"/>
      <c r="D21" s="167"/>
      <c r="E21" s="160"/>
      <c r="F21" s="160"/>
      <c r="G21" s="160"/>
      <c r="H21" s="160"/>
      <c r="I21" s="160"/>
      <c r="J21" s="160"/>
    </row>
    <row r="22" spans="1:11">
      <c r="A22" s="163" t="s">
        <v>77</v>
      </c>
      <c r="B22" s="161">
        <v>21</v>
      </c>
      <c r="C22" s="167"/>
      <c r="D22" s="167"/>
      <c r="E22" s="160"/>
      <c r="F22" s="160"/>
      <c r="G22" s="160"/>
      <c r="H22" s="160"/>
      <c r="I22" s="160"/>
      <c r="J22" s="160"/>
    </row>
    <row r="23" spans="1:11">
      <c r="A23" s="163" t="s">
        <v>78</v>
      </c>
      <c r="B23" s="161">
        <v>22</v>
      </c>
      <c r="C23" s="167"/>
      <c r="D23" s="167"/>
      <c r="E23" s="160"/>
      <c r="F23" s="160"/>
      <c r="G23" s="160"/>
      <c r="H23" s="160"/>
      <c r="I23" s="160"/>
      <c r="J23" s="160"/>
    </row>
    <row r="24" spans="1:11">
      <c r="A24" s="161" t="s">
        <v>79</v>
      </c>
      <c r="B24" s="161">
        <v>23</v>
      </c>
      <c r="C24" s="167"/>
      <c r="D24" s="167"/>
      <c r="E24" s="160"/>
      <c r="F24" s="160"/>
      <c r="G24" s="160"/>
      <c r="H24" s="160"/>
      <c r="I24" s="160"/>
      <c r="J24" s="160"/>
    </row>
    <row r="25" spans="1:11">
      <c r="A25" s="161" t="s">
        <v>81</v>
      </c>
      <c r="B25" s="161">
        <v>31</v>
      </c>
      <c r="C25" s="167"/>
      <c r="D25" s="167"/>
      <c r="E25" s="160"/>
      <c r="F25" s="160"/>
      <c r="G25" s="160"/>
      <c r="H25" s="160"/>
      <c r="I25" s="160"/>
      <c r="J25" s="160"/>
    </row>
    <row r="26" spans="1:11">
      <c r="A26" s="161" t="s">
        <v>82</v>
      </c>
      <c r="B26" s="161">
        <v>32</v>
      </c>
      <c r="C26" s="167"/>
      <c r="D26" s="167"/>
      <c r="E26" s="160"/>
      <c r="F26" s="160"/>
      <c r="G26" s="160"/>
      <c r="H26" s="160"/>
      <c r="I26" s="160"/>
      <c r="J26" s="160"/>
    </row>
    <row r="27" spans="1:11">
      <c r="A27" s="161" t="s">
        <v>83</v>
      </c>
      <c r="B27" s="161">
        <v>33</v>
      </c>
      <c r="C27" s="167"/>
      <c r="D27" s="167"/>
      <c r="E27" s="160"/>
      <c r="F27" s="160"/>
      <c r="G27" s="160"/>
      <c r="H27" s="160"/>
      <c r="I27" s="160"/>
      <c r="J27" s="160"/>
    </row>
    <row r="28" spans="1:11">
      <c r="A28" s="161" t="s">
        <v>80</v>
      </c>
      <c r="B28" s="161">
        <v>30</v>
      </c>
      <c r="C28" s="167"/>
      <c r="D28" s="167"/>
      <c r="E28" s="160"/>
      <c r="F28" s="160"/>
      <c r="G28" s="160"/>
      <c r="H28" s="160"/>
      <c r="I28" s="160"/>
      <c r="J28" s="160"/>
    </row>
    <row r="29" spans="1:11">
      <c r="A29" s="161" t="s">
        <v>84</v>
      </c>
      <c r="B29" s="161">
        <v>40</v>
      </c>
      <c r="C29" s="167"/>
      <c r="D29" s="167"/>
      <c r="E29" s="160"/>
      <c r="F29" s="160"/>
      <c r="G29" s="160"/>
      <c r="H29" s="160"/>
      <c r="I29" s="160"/>
      <c r="J29" s="160"/>
    </row>
    <row r="30" spans="1:11">
      <c r="A30" s="161" t="s">
        <v>85</v>
      </c>
      <c r="B30" s="161">
        <v>41</v>
      </c>
      <c r="C30" s="167"/>
      <c r="D30" s="167"/>
      <c r="E30" s="160"/>
      <c r="F30" s="160"/>
      <c r="G30" s="160"/>
      <c r="H30" s="160"/>
      <c r="I30" s="160"/>
      <c r="J30" s="160"/>
    </row>
    <row r="31" spans="1:11">
      <c r="A31" s="161" t="s">
        <v>86</v>
      </c>
      <c r="B31" s="161">
        <v>42</v>
      </c>
      <c r="C31" s="167"/>
      <c r="D31" s="167"/>
      <c r="E31" s="160"/>
      <c r="F31" s="160"/>
      <c r="G31" s="160"/>
      <c r="H31" s="160"/>
      <c r="I31" s="160"/>
      <c r="J31" s="160"/>
    </row>
    <row r="32" spans="1:11">
      <c r="A32" s="161" t="s">
        <v>87</v>
      </c>
      <c r="B32" s="161">
        <v>43</v>
      </c>
      <c r="C32" s="167"/>
      <c r="D32" s="167"/>
      <c r="E32" s="160"/>
      <c r="F32" s="160"/>
      <c r="G32" s="160"/>
      <c r="H32" s="160"/>
      <c r="I32" s="160"/>
      <c r="J32" s="160"/>
    </row>
    <row r="33" spans="1:11">
      <c r="A33" s="168" t="s">
        <v>88</v>
      </c>
      <c r="B33" s="168">
        <v>44</v>
      </c>
      <c r="C33" s="167"/>
      <c r="D33" s="167"/>
      <c r="E33" s="160"/>
      <c r="F33" s="160"/>
      <c r="G33" s="160"/>
      <c r="H33" s="160"/>
      <c r="I33" s="160"/>
      <c r="J33" s="160"/>
    </row>
    <row r="34" spans="1:11">
      <c r="A34" s="160"/>
      <c r="B34" s="160"/>
      <c r="C34" s="160"/>
      <c r="D34" s="167"/>
      <c r="E34" s="167"/>
      <c r="F34" s="160"/>
      <c r="G34" s="160"/>
      <c r="H34" s="160"/>
      <c r="I34" s="160"/>
      <c r="J34" s="160"/>
      <c r="K34" s="160"/>
    </row>
    <row r="35" spans="1:11">
      <c r="A35" s="160"/>
      <c r="B35" s="160"/>
      <c r="C35" s="160"/>
      <c r="D35" s="167"/>
      <c r="E35" s="167"/>
      <c r="F35" s="160"/>
      <c r="G35" s="160"/>
      <c r="H35" s="160"/>
      <c r="I35" s="160"/>
      <c r="J35" s="160"/>
      <c r="K35" s="160"/>
    </row>
    <row r="36" spans="1:11">
      <c r="A36" s="160"/>
      <c r="B36" s="160"/>
      <c r="C36" s="160"/>
      <c r="D36" s="167"/>
      <c r="E36" s="167"/>
      <c r="F36" s="160"/>
      <c r="G36" s="160"/>
      <c r="H36" s="160"/>
      <c r="I36" s="160"/>
      <c r="J36" s="160"/>
      <c r="K36" s="160"/>
    </row>
    <row r="37" spans="1:11">
      <c r="A37" s="160"/>
      <c r="B37" s="160"/>
      <c r="C37" s="160"/>
      <c r="D37" s="167"/>
      <c r="E37" s="167"/>
      <c r="F37" s="160"/>
      <c r="G37" s="160"/>
      <c r="H37" s="160"/>
      <c r="I37" s="160"/>
      <c r="J37" s="160"/>
      <c r="K37" s="160"/>
    </row>
    <row r="38" spans="1:11">
      <c r="A38" s="160"/>
      <c r="B38" s="160"/>
      <c r="C38" s="160"/>
      <c r="D38" s="167"/>
      <c r="E38" s="167"/>
      <c r="F38" s="160"/>
      <c r="G38" s="160"/>
      <c r="H38" s="160"/>
      <c r="I38" s="160"/>
      <c r="J38" s="160"/>
      <c r="K38" s="160"/>
    </row>
    <row r="39" spans="1:11">
      <c r="A39" s="160"/>
      <c r="B39" s="160"/>
      <c r="C39" s="160"/>
      <c r="D39" s="167"/>
      <c r="E39" s="167"/>
      <c r="F39" s="160"/>
      <c r="G39" s="160"/>
      <c r="H39" s="160"/>
      <c r="I39" s="160"/>
      <c r="J39" s="160"/>
      <c r="K39" s="160"/>
    </row>
    <row r="40" spans="1:11">
      <c r="A40" s="160"/>
      <c r="B40" s="160"/>
      <c r="C40" s="160"/>
      <c r="D40" s="167"/>
      <c r="E40" s="167"/>
      <c r="F40" s="160"/>
      <c r="G40" s="160"/>
      <c r="H40" s="160"/>
      <c r="I40" s="160"/>
      <c r="J40" s="160"/>
      <c r="K40" s="160"/>
    </row>
    <row r="41" spans="1:11">
      <c r="A41" s="160"/>
      <c r="B41" s="160"/>
      <c r="C41" s="160"/>
      <c r="D41" s="167"/>
      <c r="E41" s="167"/>
      <c r="F41" s="160"/>
      <c r="G41" s="160"/>
      <c r="H41" s="160"/>
      <c r="I41" s="160"/>
      <c r="J41" s="160"/>
      <c r="K41" s="160"/>
    </row>
    <row r="42" spans="1:11">
      <c r="A42" s="160"/>
      <c r="B42" s="160"/>
      <c r="C42" s="160"/>
      <c r="D42" s="167"/>
      <c r="E42" s="167"/>
      <c r="F42" s="160"/>
      <c r="G42" s="160"/>
      <c r="H42" s="160"/>
      <c r="I42" s="160"/>
      <c r="J42" s="160"/>
      <c r="K42" s="160"/>
    </row>
    <row r="43" spans="1:11">
      <c r="A43" s="160"/>
      <c r="B43" s="160"/>
      <c r="C43" s="160"/>
      <c r="D43" s="167"/>
      <c r="E43" s="167"/>
      <c r="F43" s="160"/>
      <c r="G43" s="160"/>
      <c r="H43" s="160"/>
      <c r="I43" s="160"/>
      <c r="J43" s="160"/>
      <c r="K43" s="160"/>
    </row>
    <row r="44" spans="1:11">
      <c r="A44" s="160"/>
      <c r="B44" s="160"/>
      <c r="C44" s="160"/>
      <c r="D44" s="167"/>
      <c r="E44" s="167"/>
      <c r="F44" s="160"/>
      <c r="G44" s="160"/>
      <c r="H44" s="160"/>
      <c r="I44" s="160"/>
      <c r="J44" s="160"/>
      <c r="K44" s="160"/>
    </row>
    <row r="45" spans="1:11">
      <c r="A45" s="160"/>
      <c r="B45" s="160"/>
      <c r="C45" s="160"/>
      <c r="D45" s="167"/>
      <c r="E45" s="167"/>
      <c r="F45" s="160"/>
      <c r="G45" s="160"/>
      <c r="H45" s="160"/>
      <c r="I45" s="160"/>
      <c r="J45" s="160"/>
      <c r="K45" s="160"/>
    </row>
    <row r="46" spans="1:11">
      <c r="A46" s="160"/>
      <c r="B46" s="160"/>
      <c r="C46" s="160"/>
      <c r="D46" s="167"/>
      <c r="E46" s="167"/>
      <c r="F46" s="160"/>
      <c r="G46" s="160"/>
      <c r="H46" s="160"/>
      <c r="I46" s="160"/>
      <c r="J46" s="160"/>
      <c r="K46" s="160"/>
    </row>
    <row r="47" spans="1:11">
      <c r="A47" s="160"/>
      <c r="B47" s="160"/>
      <c r="C47" s="160"/>
      <c r="D47" s="167"/>
      <c r="E47" s="167"/>
      <c r="F47" s="160"/>
      <c r="G47" s="160"/>
      <c r="H47" s="160"/>
      <c r="I47" s="160"/>
      <c r="J47" s="160"/>
      <c r="K47" s="160"/>
    </row>
    <row r="48" spans="1:11">
      <c r="A48" s="160"/>
      <c r="B48" s="160"/>
      <c r="C48" s="160"/>
      <c r="D48" s="167"/>
      <c r="E48" s="167"/>
      <c r="F48" s="160"/>
      <c r="G48" s="160"/>
      <c r="H48" s="160"/>
      <c r="I48" s="160"/>
      <c r="J48" s="160"/>
      <c r="K48" s="160"/>
    </row>
    <row r="49" spans="1:11">
      <c r="A49" s="160"/>
      <c r="B49" s="160"/>
      <c r="C49" s="160"/>
      <c r="D49" s="167"/>
      <c r="E49" s="167"/>
      <c r="F49" s="160"/>
      <c r="G49" s="160"/>
      <c r="H49" s="160"/>
      <c r="I49" s="160"/>
      <c r="J49" s="160"/>
      <c r="K49" s="160"/>
    </row>
    <row r="50" spans="1:11">
      <c r="A50" s="160"/>
      <c r="B50" s="160"/>
      <c r="C50" s="160"/>
      <c r="D50" s="167"/>
      <c r="E50" s="167"/>
      <c r="F50" s="160"/>
      <c r="G50" s="160"/>
      <c r="H50" s="160"/>
      <c r="I50" s="160"/>
      <c r="J50" s="160"/>
      <c r="K50" s="160"/>
    </row>
    <row r="51" spans="1:11">
      <c r="A51" s="160"/>
      <c r="B51" s="160"/>
      <c r="C51" s="160"/>
      <c r="D51" s="167"/>
      <c r="E51" s="167"/>
      <c r="F51" s="160"/>
      <c r="G51" s="160"/>
      <c r="H51" s="160"/>
      <c r="I51" s="160"/>
      <c r="J51" s="160"/>
      <c r="K51" s="160"/>
    </row>
    <row r="52" spans="1:11">
      <c r="A52" s="160"/>
      <c r="B52" s="160"/>
      <c r="C52" s="160"/>
      <c r="D52" s="167"/>
      <c r="E52" s="167"/>
      <c r="F52" s="160"/>
      <c r="G52" s="160"/>
      <c r="H52" s="160"/>
      <c r="I52" s="160"/>
      <c r="J52" s="160"/>
      <c r="K52" s="160"/>
    </row>
    <row r="53" spans="1:11">
      <c r="A53" s="160"/>
      <c r="B53" s="160"/>
      <c r="C53" s="160"/>
      <c r="D53" s="167"/>
      <c r="E53" s="167"/>
      <c r="F53" s="160"/>
      <c r="G53" s="160"/>
      <c r="H53" s="160"/>
      <c r="I53" s="160"/>
      <c r="J53" s="160"/>
      <c r="K53" s="160"/>
    </row>
    <row r="54" spans="1:11">
      <c r="A54" s="160"/>
      <c r="B54" s="160"/>
      <c r="C54" s="160"/>
      <c r="D54" s="167"/>
      <c r="E54" s="167"/>
      <c r="F54" s="160"/>
      <c r="G54" s="160"/>
      <c r="H54" s="160"/>
      <c r="I54" s="160"/>
      <c r="J54" s="160"/>
      <c r="K54" s="160"/>
    </row>
    <row r="55" spans="1:11">
      <c r="A55" s="160"/>
      <c r="B55" s="160"/>
      <c r="C55" s="160"/>
      <c r="D55" s="167"/>
      <c r="E55" s="167"/>
      <c r="F55" s="160"/>
      <c r="G55" s="160"/>
      <c r="H55" s="160"/>
      <c r="I55" s="160"/>
      <c r="J55" s="160"/>
      <c r="K55" s="160"/>
    </row>
    <row r="56" spans="1:11">
      <c r="A56" s="160"/>
      <c r="B56" s="160"/>
      <c r="C56" s="160"/>
      <c r="D56" s="167"/>
      <c r="E56" s="167"/>
      <c r="F56" s="160"/>
      <c r="G56" s="160"/>
      <c r="H56" s="160"/>
      <c r="I56" s="160"/>
      <c r="J56" s="160"/>
      <c r="K56" s="160"/>
    </row>
    <row r="57" spans="1:11">
      <c r="A57" s="160"/>
      <c r="B57" s="160"/>
      <c r="C57" s="160"/>
      <c r="D57" s="167"/>
      <c r="E57" s="167"/>
      <c r="F57" s="160"/>
      <c r="G57" s="160"/>
      <c r="H57" s="160"/>
      <c r="I57" s="160"/>
      <c r="J57" s="160"/>
      <c r="K57" s="160"/>
    </row>
    <row r="58" spans="1:11">
      <c r="A58" s="160"/>
      <c r="B58" s="160"/>
      <c r="C58" s="160"/>
      <c r="D58" s="167"/>
      <c r="E58" s="167"/>
      <c r="F58" s="160"/>
      <c r="G58" s="160"/>
      <c r="H58" s="160"/>
      <c r="I58" s="160"/>
      <c r="J58" s="160"/>
      <c r="K58" s="160"/>
    </row>
    <row r="59" spans="1:11">
      <c r="A59" s="160"/>
      <c r="B59" s="160"/>
      <c r="C59" s="160"/>
      <c r="D59" s="167"/>
      <c r="E59" s="167"/>
      <c r="F59" s="160"/>
      <c r="G59" s="160"/>
      <c r="H59" s="160"/>
      <c r="I59" s="160"/>
      <c r="J59" s="160"/>
      <c r="K59" s="160"/>
    </row>
    <row r="60" spans="1:11">
      <c r="A60" s="160"/>
      <c r="B60" s="160"/>
      <c r="C60" s="160"/>
      <c r="D60" s="167"/>
      <c r="E60" s="167"/>
      <c r="F60" s="160"/>
      <c r="G60" s="160"/>
      <c r="H60" s="160"/>
      <c r="I60" s="160"/>
      <c r="J60" s="160"/>
      <c r="K60" s="160"/>
    </row>
    <row r="61" spans="1:11">
      <c r="A61" s="169"/>
      <c r="B61" s="73"/>
      <c r="C61" s="73"/>
      <c r="D61" s="170"/>
      <c r="E61" s="170"/>
      <c r="F61" s="73"/>
      <c r="G61" s="73"/>
      <c r="H61" s="171"/>
      <c r="I61" s="172"/>
      <c r="J61" s="172"/>
      <c r="K61" s="173"/>
    </row>
    <row r="62" spans="1:11">
      <c r="A62" s="169"/>
      <c r="B62" s="73"/>
      <c r="C62" s="73"/>
      <c r="D62" s="170"/>
      <c r="E62" s="170"/>
      <c r="F62" s="73"/>
      <c r="G62" s="73"/>
      <c r="H62" s="171"/>
      <c r="I62" s="172"/>
      <c r="J62" s="172"/>
      <c r="K62" s="173"/>
    </row>
    <row r="63" spans="1:11">
      <c r="A63" s="169"/>
      <c r="B63" s="73"/>
      <c r="C63" s="73"/>
      <c r="D63" s="170"/>
      <c r="E63" s="170"/>
      <c r="F63" s="73"/>
      <c r="G63" s="73"/>
      <c r="H63" s="171"/>
      <c r="I63" s="172"/>
      <c r="J63" s="172"/>
      <c r="K63" s="173"/>
    </row>
    <row r="64" spans="1:11">
      <c r="A64" s="169"/>
      <c r="B64" s="73"/>
      <c r="C64" s="73"/>
      <c r="D64" s="170"/>
      <c r="E64" s="170"/>
      <c r="F64" s="73"/>
      <c r="G64" s="73"/>
      <c r="H64" s="171"/>
      <c r="I64" s="172"/>
      <c r="J64" s="172"/>
      <c r="K64" s="173"/>
    </row>
    <row r="65" spans="1:11">
      <c r="A65" s="169"/>
      <c r="B65" s="73"/>
      <c r="C65" s="73"/>
      <c r="D65" s="170"/>
      <c r="E65" s="170"/>
      <c r="F65" s="73"/>
      <c r="G65" s="73"/>
      <c r="H65" s="171"/>
      <c r="I65" s="172"/>
      <c r="J65" s="172"/>
      <c r="K65" s="173"/>
    </row>
    <row r="66" spans="1:11">
      <c r="A66" s="169"/>
      <c r="B66" s="73"/>
      <c r="C66" s="73"/>
      <c r="D66" s="170"/>
      <c r="E66" s="170"/>
      <c r="F66" s="73"/>
      <c r="G66" s="73"/>
      <c r="H66" s="171"/>
      <c r="I66" s="172"/>
      <c r="J66" s="172"/>
      <c r="K66" s="173"/>
    </row>
    <row r="67" spans="1:11">
      <c r="A67" s="169"/>
      <c r="B67" s="73"/>
      <c r="C67" s="73"/>
      <c r="D67" s="170"/>
      <c r="E67" s="170"/>
      <c r="F67" s="73"/>
      <c r="G67" s="73"/>
      <c r="H67" s="171"/>
      <c r="I67" s="172"/>
      <c r="J67" s="172"/>
      <c r="K67" s="173"/>
    </row>
    <row r="68" spans="1:11">
      <c r="A68" s="169"/>
      <c r="B68" s="73"/>
      <c r="C68" s="73"/>
      <c r="D68" s="170"/>
      <c r="E68" s="170"/>
      <c r="F68" s="73"/>
      <c r="G68" s="73"/>
      <c r="H68" s="171"/>
      <c r="I68" s="172"/>
      <c r="J68" s="172"/>
      <c r="K68" s="173"/>
    </row>
    <row r="69" spans="1:11">
      <c r="A69" s="169"/>
      <c r="B69" s="73"/>
      <c r="C69" s="73"/>
      <c r="D69" s="170"/>
      <c r="E69" s="170"/>
      <c r="F69" s="73"/>
      <c r="G69" s="73"/>
      <c r="H69" s="171"/>
      <c r="I69" s="172"/>
      <c r="J69" s="172"/>
      <c r="K69" s="173"/>
    </row>
    <row r="70" spans="1:11">
      <c r="A70" s="169"/>
      <c r="B70" s="73"/>
      <c r="C70" s="73"/>
      <c r="D70" s="170"/>
      <c r="E70" s="170"/>
      <c r="F70" s="73"/>
      <c r="G70" s="73"/>
      <c r="H70" s="171"/>
      <c r="I70" s="172"/>
      <c r="J70" s="172"/>
      <c r="K70" s="173"/>
    </row>
  </sheetData>
  <sheetProtection sheet="1" objects="1" scenarios="1"/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2" zoomScale="75" zoomScaleNormal="75" workbookViewId="0">
      <selection activeCell="L23" sqref="L23"/>
    </sheetView>
  </sheetViews>
  <sheetFormatPr defaultRowHeight="18.75"/>
  <cols>
    <col min="1" max="1" width="9" style="5"/>
    <col min="2" max="2" width="6.625" style="5" bestFit="1" customWidth="1"/>
    <col min="3" max="16384" width="9" style="5"/>
  </cols>
  <sheetData>
    <row r="1" spans="1:2">
      <c r="A1" s="177" t="s">
        <v>13</v>
      </c>
      <c r="B1" s="178" t="s">
        <v>32</v>
      </c>
    </row>
    <row r="2" spans="1:2">
      <c r="A2" s="133" t="s">
        <v>188</v>
      </c>
      <c r="B2" s="174">
        <v>1</v>
      </c>
    </row>
    <row r="3" spans="1:2">
      <c r="A3" s="138" t="s">
        <v>189</v>
      </c>
      <c r="B3" s="175">
        <v>2</v>
      </c>
    </row>
    <row r="4" spans="1:2">
      <c r="A4" s="138" t="s">
        <v>190</v>
      </c>
      <c r="B4" s="175">
        <v>3</v>
      </c>
    </row>
    <row r="5" spans="1:2">
      <c r="A5" s="138" t="s">
        <v>191</v>
      </c>
      <c r="B5" s="175">
        <v>4</v>
      </c>
    </row>
    <row r="6" spans="1:2">
      <c r="A6" s="138" t="s">
        <v>192</v>
      </c>
      <c r="B6" s="175">
        <v>5</v>
      </c>
    </row>
    <row r="7" spans="1:2">
      <c r="A7" s="138" t="s">
        <v>193</v>
      </c>
      <c r="B7" s="175">
        <v>6</v>
      </c>
    </row>
    <row r="8" spans="1:2">
      <c r="A8" s="138" t="s">
        <v>194</v>
      </c>
      <c r="B8" s="175">
        <v>7</v>
      </c>
    </row>
    <row r="9" spans="1:2">
      <c r="A9" s="138" t="s">
        <v>195</v>
      </c>
      <c r="B9" s="175">
        <v>8</v>
      </c>
    </row>
    <row r="10" spans="1:2">
      <c r="A10" s="138" t="s">
        <v>196</v>
      </c>
      <c r="B10" s="175">
        <v>9</v>
      </c>
    </row>
    <row r="11" spans="1:2">
      <c r="A11" s="138" t="s">
        <v>197</v>
      </c>
      <c r="B11" s="175">
        <v>10</v>
      </c>
    </row>
    <row r="12" spans="1:2">
      <c r="A12" s="138" t="s">
        <v>198</v>
      </c>
      <c r="B12" s="175">
        <v>11</v>
      </c>
    </row>
    <row r="13" spans="1:2">
      <c r="A13" s="138" t="s">
        <v>199</v>
      </c>
      <c r="B13" s="175">
        <v>12</v>
      </c>
    </row>
    <row r="14" spans="1:2">
      <c r="A14" s="138" t="s">
        <v>200</v>
      </c>
      <c r="B14" s="175">
        <v>13</v>
      </c>
    </row>
    <row r="15" spans="1:2">
      <c r="A15" s="138" t="s">
        <v>7</v>
      </c>
      <c r="B15" s="175">
        <v>14</v>
      </c>
    </row>
    <row r="16" spans="1:2">
      <c r="A16" s="138" t="s">
        <v>201</v>
      </c>
      <c r="B16" s="175">
        <v>15</v>
      </c>
    </row>
    <row r="17" spans="1:2">
      <c r="A17" s="138" t="s">
        <v>202</v>
      </c>
      <c r="B17" s="175">
        <v>16</v>
      </c>
    </row>
    <row r="18" spans="1:2">
      <c r="A18" s="138" t="s">
        <v>203</v>
      </c>
      <c r="B18" s="175">
        <v>17</v>
      </c>
    </row>
    <row r="19" spans="1:2">
      <c r="A19" s="138" t="s">
        <v>186</v>
      </c>
      <c r="B19" s="175">
        <v>18</v>
      </c>
    </row>
    <row r="20" spans="1:2">
      <c r="A20" s="138" t="s">
        <v>204</v>
      </c>
      <c r="B20" s="175">
        <v>19</v>
      </c>
    </row>
    <row r="21" spans="1:2">
      <c r="A21" s="138" t="s">
        <v>205</v>
      </c>
      <c r="B21" s="175">
        <v>20</v>
      </c>
    </row>
    <row r="22" spans="1:2">
      <c r="A22" s="138" t="s">
        <v>206</v>
      </c>
      <c r="B22" s="175">
        <v>21</v>
      </c>
    </row>
    <row r="23" spans="1:2">
      <c r="A23" s="138" t="s">
        <v>207</v>
      </c>
      <c r="B23" s="175">
        <v>22</v>
      </c>
    </row>
    <row r="24" spans="1:2">
      <c r="A24" s="138" t="s">
        <v>208</v>
      </c>
      <c r="B24" s="175">
        <v>23</v>
      </c>
    </row>
    <row r="25" spans="1:2">
      <c r="A25" s="138" t="s">
        <v>209</v>
      </c>
      <c r="B25" s="175">
        <v>24</v>
      </c>
    </row>
    <row r="26" spans="1:2">
      <c r="A26" s="138" t="s">
        <v>210</v>
      </c>
      <c r="B26" s="175">
        <v>25</v>
      </c>
    </row>
    <row r="27" spans="1:2">
      <c r="A27" s="138" t="s">
        <v>211</v>
      </c>
      <c r="B27" s="175">
        <v>26</v>
      </c>
    </row>
    <row r="28" spans="1:2">
      <c r="A28" s="138" t="s">
        <v>212</v>
      </c>
      <c r="B28" s="175">
        <v>27</v>
      </c>
    </row>
    <row r="29" spans="1:2">
      <c r="A29" s="138" t="s">
        <v>213</v>
      </c>
      <c r="B29" s="175">
        <v>28</v>
      </c>
    </row>
    <row r="30" spans="1:2">
      <c r="A30" s="138" t="s">
        <v>214</v>
      </c>
      <c r="B30" s="175">
        <v>29</v>
      </c>
    </row>
    <row r="31" spans="1:2">
      <c r="A31" s="138" t="s">
        <v>8</v>
      </c>
      <c r="B31" s="175">
        <v>30</v>
      </c>
    </row>
    <row r="32" spans="1:2">
      <c r="A32" s="138" t="s">
        <v>215</v>
      </c>
      <c r="B32" s="175">
        <v>31</v>
      </c>
    </row>
    <row r="33" spans="1:2">
      <c r="A33" s="138" t="s">
        <v>216</v>
      </c>
      <c r="B33" s="175">
        <v>32</v>
      </c>
    </row>
    <row r="34" spans="1:2">
      <c r="A34" s="138" t="s">
        <v>217</v>
      </c>
      <c r="B34" s="175">
        <v>33</v>
      </c>
    </row>
    <row r="35" spans="1:2">
      <c r="A35" s="138" t="s">
        <v>218</v>
      </c>
      <c r="B35" s="175">
        <v>34</v>
      </c>
    </row>
    <row r="36" spans="1:2">
      <c r="A36" s="138" t="s">
        <v>219</v>
      </c>
      <c r="B36" s="175">
        <v>35</v>
      </c>
    </row>
    <row r="37" spans="1:2">
      <c r="A37" s="138" t="s">
        <v>220</v>
      </c>
      <c r="B37" s="175">
        <v>36</v>
      </c>
    </row>
    <row r="38" spans="1:2">
      <c r="A38" s="138" t="s">
        <v>221</v>
      </c>
      <c r="B38" s="175">
        <v>37</v>
      </c>
    </row>
    <row r="39" spans="1:2">
      <c r="A39" s="138" t="s">
        <v>222</v>
      </c>
      <c r="B39" s="175">
        <v>38</v>
      </c>
    </row>
    <row r="40" spans="1:2">
      <c r="A40" s="138" t="s">
        <v>223</v>
      </c>
      <c r="B40" s="175">
        <v>39</v>
      </c>
    </row>
    <row r="41" spans="1:2">
      <c r="A41" s="138" t="s">
        <v>224</v>
      </c>
      <c r="B41" s="175">
        <v>40</v>
      </c>
    </row>
    <row r="42" spans="1:2">
      <c r="A42" s="138" t="s">
        <v>225</v>
      </c>
      <c r="B42" s="175">
        <v>41</v>
      </c>
    </row>
    <row r="43" spans="1:2">
      <c r="A43" s="138" t="s">
        <v>226</v>
      </c>
      <c r="B43" s="175">
        <v>42</v>
      </c>
    </row>
    <row r="44" spans="1:2">
      <c r="A44" s="138" t="s">
        <v>227</v>
      </c>
      <c r="B44" s="175">
        <v>43</v>
      </c>
    </row>
    <row r="45" spans="1:2">
      <c r="A45" s="138" t="s">
        <v>228</v>
      </c>
      <c r="B45" s="175">
        <v>44</v>
      </c>
    </row>
    <row r="46" spans="1:2">
      <c r="A46" s="138" t="s">
        <v>229</v>
      </c>
      <c r="B46" s="175">
        <v>45</v>
      </c>
    </row>
    <row r="47" spans="1:2">
      <c r="A47" s="138" t="s">
        <v>9</v>
      </c>
      <c r="B47" s="175">
        <v>46</v>
      </c>
    </row>
    <row r="48" spans="1:2">
      <c r="A48" s="145" t="s">
        <v>230</v>
      </c>
      <c r="B48" s="176">
        <v>47</v>
      </c>
    </row>
  </sheetData>
  <sheetProtection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保険料試算</vt:lpstr>
      <vt:lpstr>簡易保険料算出シート</vt:lpstr>
      <vt:lpstr>別表第１　保険金額の標準</vt:lpstr>
      <vt:lpstr>別表第２　保険料率</vt:lpstr>
      <vt:lpstr>別表第４の別表５　齢級別限界生立木本数</vt:lpstr>
      <vt:lpstr>樹種コード</vt:lpstr>
      <vt:lpstr>都道府県コード</vt:lpstr>
      <vt:lpstr>保険料試算!Print_Area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2019-02-27T00:27:05Z</cp:lastPrinted>
  <dcterms:created xsi:type="dcterms:W3CDTF">2013-05-27T00:10:50Z</dcterms:created>
  <dcterms:modified xsi:type="dcterms:W3CDTF">2019-03-04T02:37:57Z</dcterms:modified>
</cp:coreProperties>
</file>